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6030" windowHeight="4050"/>
  </bookViews>
  <sheets>
    <sheet name="Standard migration" sheetId="9" r:id="rId1"/>
    <sheet name="Constant fertility" sheetId="10" r:id="rId2"/>
    <sheet name="High immigration" sheetId="11" r:id="rId3"/>
    <sheet name="Emigration wave" sheetId="12" r:id="rId4"/>
    <sheet name="Zero-migration" sheetId="4" r:id="rId5"/>
  </sheets>
  <calcPr calcId="145621"/>
</workbook>
</file>

<file path=xl/calcChain.xml><?xml version="1.0" encoding="utf-8"?>
<calcChain xmlns="http://schemas.openxmlformats.org/spreadsheetml/2006/main">
  <c r="L124" i="4" l="1"/>
  <c r="K124" i="4"/>
  <c r="J124" i="4"/>
  <c r="I124" i="4"/>
  <c r="H124" i="4"/>
  <c r="G124" i="4"/>
  <c r="F124" i="4"/>
  <c r="E124" i="4"/>
  <c r="D124" i="4"/>
  <c r="L123" i="4"/>
  <c r="K123" i="4"/>
  <c r="J123" i="4"/>
  <c r="I123" i="4"/>
  <c r="H123" i="4"/>
  <c r="G123" i="4"/>
  <c r="F123" i="4"/>
  <c r="E123" i="4"/>
  <c r="D123" i="4"/>
  <c r="L122" i="4"/>
  <c r="K122" i="4"/>
  <c r="J122" i="4"/>
  <c r="I122" i="4"/>
  <c r="H122" i="4"/>
  <c r="G122" i="4"/>
  <c r="F122" i="4"/>
  <c r="E122" i="4"/>
  <c r="D122" i="4"/>
  <c r="L98" i="4"/>
  <c r="K98" i="4"/>
  <c r="J98" i="4"/>
  <c r="I98" i="4"/>
  <c r="H98" i="4"/>
  <c r="G98" i="4"/>
  <c r="F98" i="4"/>
  <c r="E98" i="4"/>
  <c r="D98" i="4"/>
  <c r="L97" i="4"/>
  <c r="K97" i="4"/>
  <c r="J97" i="4"/>
  <c r="I97" i="4"/>
  <c r="H97" i="4"/>
  <c r="G97" i="4"/>
  <c r="F97" i="4"/>
  <c r="E97" i="4"/>
  <c r="D97" i="4"/>
  <c r="L96" i="4"/>
  <c r="K96" i="4"/>
  <c r="J96" i="4"/>
  <c r="I96" i="4"/>
  <c r="H96" i="4"/>
  <c r="G96" i="4"/>
  <c r="F96" i="4"/>
  <c r="E96" i="4"/>
  <c r="D96" i="4"/>
  <c r="L72" i="4"/>
  <c r="K72" i="4"/>
  <c r="J72" i="4"/>
  <c r="I72" i="4"/>
  <c r="H72" i="4"/>
  <c r="G72" i="4"/>
  <c r="F72" i="4"/>
  <c r="E72" i="4"/>
  <c r="D72" i="4"/>
  <c r="L71" i="4"/>
  <c r="K71" i="4"/>
  <c r="J71" i="4"/>
  <c r="I71" i="4"/>
  <c r="H71" i="4"/>
  <c r="G71" i="4"/>
  <c r="F71" i="4"/>
  <c r="E71" i="4"/>
  <c r="D71" i="4"/>
  <c r="L70" i="4"/>
  <c r="K70" i="4"/>
  <c r="J70" i="4"/>
  <c r="I70" i="4"/>
  <c r="H70" i="4"/>
  <c r="G70" i="4"/>
  <c r="F70" i="4"/>
  <c r="E70" i="4"/>
  <c r="D70" i="4"/>
  <c r="L43" i="4"/>
  <c r="K43" i="4"/>
  <c r="J43" i="4"/>
  <c r="I43" i="4"/>
  <c r="H43" i="4"/>
  <c r="G43" i="4"/>
  <c r="F43" i="4"/>
  <c r="E43" i="4"/>
  <c r="D43" i="4"/>
  <c r="K40" i="4"/>
  <c r="K20" i="4" s="1"/>
  <c r="G40" i="4"/>
  <c r="G20" i="4" s="1"/>
  <c r="E40" i="4"/>
  <c r="D40" i="4"/>
  <c r="D20" i="4" s="1"/>
  <c r="L39" i="4"/>
  <c r="L40" i="4" s="1"/>
  <c r="L20" i="4" s="1"/>
  <c r="K39" i="4"/>
  <c r="J39" i="4"/>
  <c r="J40" i="4" s="1"/>
  <c r="J20" i="4" s="1"/>
  <c r="I39" i="4"/>
  <c r="I40" i="4" s="1"/>
  <c r="I20" i="4" s="1"/>
  <c r="H39" i="4"/>
  <c r="H40" i="4" s="1"/>
  <c r="H20" i="4" s="1"/>
  <c r="G39" i="4"/>
  <c r="F39" i="4"/>
  <c r="F40" i="4" s="1"/>
  <c r="F20" i="4" s="1"/>
  <c r="L32" i="4"/>
  <c r="K32" i="4"/>
  <c r="J32" i="4"/>
  <c r="I32" i="4"/>
  <c r="H32" i="4"/>
  <c r="G32" i="4"/>
  <c r="F32" i="4"/>
  <c r="E32" i="4"/>
  <c r="D32" i="4"/>
  <c r="L23" i="4"/>
  <c r="K23" i="4"/>
  <c r="J23" i="4"/>
  <c r="I23" i="4"/>
  <c r="H23" i="4"/>
  <c r="G23" i="4"/>
  <c r="F23" i="4"/>
  <c r="E23" i="4"/>
  <c r="D23" i="4"/>
  <c r="L21" i="4"/>
  <c r="K21" i="4"/>
  <c r="J21" i="4"/>
  <c r="I21" i="4"/>
  <c r="H21" i="4"/>
  <c r="G21" i="4"/>
  <c r="F21" i="4"/>
  <c r="E21" i="4"/>
  <c r="D21" i="4"/>
  <c r="E20" i="4"/>
  <c r="L19" i="4"/>
  <c r="K19" i="4"/>
  <c r="J19" i="4"/>
  <c r="I19" i="4"/>
  <c r="H19" i="4"/>
  <c r="G19" i="4"/>
  <c r="F19" i="4"/>
  <c r="E19" i="4"/>
  <c r="D19" i="4"/>
  <c r="L14" i="4"/>
  <c r="K14" i="4"/>
  <c r="J14" i="4"/>
  <c r="I14" i="4"/>
  <c r="H14" i="4"/>
  <c r="G14" i="4"/>
  <c r="F14" i="4"/>
  <c r="E14" i="4"/>
  <c r="D14" i="4"/>
  <c r="L13" i="4"/>
  <c r="K13" i="4"/>
  <c r="J13" i="4"/>
  <c r="I13" i="4"/>
  <c r="H13" i="4"/>
  <c r="G13" i="4"/>
  <c r="F13" i="4"/>
  <c r="E13" i="4"/>
  <c r="D13" i="4"/>
  <c r="L5" i="4"/>
  <c r="K5" i="4"/>
  <c r="J5" i="4"/>
  <c r="I5" i="4"/>
  <c r="H5" i="4"/>
  <c r="G5" i="4"/>
  <c r="F5" i="4"/>
  <c r="E5" i="4"/>
  <c r="D5" i="4"/>
  <c r="L124" i="12"/>
  <c r="K124" i="12"/>
  <c r="J124" i="12"/>
  <c r="I124" i="12"/>
  <c r="H124" i="12"/>
  <c r="G124" i="12"/>
  <c r="F124" i="12"/>
  <c r="E124" i="12"/>
  <c r="D124" i="12"/>
  <c r="L123" i="12"/>
  <c r="K123" i="12"/>
  <c r="J123" i="12"/>
  <c r="I123" i="12"/>
  <c r="H123" i="12"/>
  <c r="G123" i="12"/>
  <c r="F123" i="12"/>
  <c r="E123" i="12"/>
  <c r="D123" i="12"/>
  <c r="L122" i="12"/>
  <c r="K122" i="12"/>
  <c r="J122" i="12"/>
  <c r="I122" i="12"/>
  <c r="H122" i="12"/>
  <c r="G122" i="12"/>
  <c r="F122" i="12"/>
  <c r="E122" i="12"/>
  <c r="D122" i="12"/>
  <c r="L98" i="12"/>
  <c r="K98" i="12"/>
  <c r="J98" i="12"/>
  <c r="I98" i="12"/>
  <c r="H98" i="12"/>
  <c r="G98" i="12"/>
  <c r="F98" i="12"/>
  <c r="E98" i="12"/>
  <c r="D98" i="12"/>
  <c r="L97" i="12"/>
  <c r="K97" i="12"/>
  <c r="J97" i="12"/>
  <c r="I97" i="12"/>
  <c r="H97" i="12"/>
  <c r="G97" i="12"/>
  <c r="F97" i="12"/>
  <c r="E97" i="12"/>
  <c r="D97" i="12"/>
  <c r="L96" i="12"/>
  <c r="K96" i="12"/>
  <c r="J96" i="12"/>
  <c r="I96" i="12"/>
  <c r="H96" i="12"/>
  <c r="G96" i="12"/>
  <c r="F96" i="12"/>
  <c r="E96" i="12"/>
  <c r="D96" i="12"/>
  <c r="L72" i="12"/>
  <c r="K72" i="12"/>
  <c r="J72" i="12"/>
  <c r="I72" i="12"/>
  <c r="H72" i="12"/>
  <c r="G72" i="12"/>
  <c r="F72" i="12"/>
  <c r="E72" i="12"/>
  <c r="D72" i="12"/>
  <c r="L71" i="12"/>
  <c r="K71" i="12"/>
  <c r="J71" i="12"/>
  <c r="I71" i="12"/>
  <c r="H71" i="12"/>
  <c r="G71" i="12"/>
  <c r="F71" i="12"/>
  <c r="E71" i="12"/>
  <c r="D71" i="12"/>
  <c r="L70" i="12"/>
  <c r="K70" i="12"/>
  <c r="J70" i="12"/>
  <c r="I70" i="12"/>
  <c r="H70" i="12"/>
  <c r="G70" i="12"/>
  <c r="F70" i="12"/>
  <c r="E70" i="12"/>
  <c r="D70" i="12"/>
  <c r="L43" i="12"/>
  <c r="K43" i="12"/>
  <c r="J43" i="12"/>
  <c r="I43" i="12"/>
  <c r="H43" i="12"/>
  <c r="G43" i="12"/>
  <c r="F43" i="12"/>
  <c r="E43" i="12"/>
  <c r="D43" i="12"/>
  <c r="K40" i="12"/>
  <c r="K20" i="12" s="1"/>
  <c r="G40" i="12"/>
  <c r="G20" i="12" s="1"/>
  <c r="E40" i="12"/>
  <c r="D40" i="12"/>
  <c r="D20" i="12" s="1"/>
  <c r="L39" i="12"/>
  <c r="L40" i="12" s="1"/>
  <c r="L20" i="12" s="1"/>
  <c r="K39" i="12"/>
  <c r="J39" i="12"/>
  <c r="J40" i="12" s="1"/>
  <c r="J20" i="12" s="1"/>
  <c r="I39" i="12"/>
  <c r="I40" i="12" s="1"/>
  <c r="I20" i="12" s="1"/>
  <c r="H39" i="12"/>
  <c r="H40" i="12" s="1"/>
  <c r="H20" i="12" s="1"/>
  <c r="G39" i="12"/>
  <c r="F39" i="12"/>
  <c r="F40" i="12" s="1"/>
  <c r="F20" i="12" s="1"/>
  <c r="L32" i="12"/>
  <c r="K32" i="12"/>
  <c r="J32" i="12"/>
  <c r="I32" i="12"/>
  <c r="H32" i="12"/>
  <c r="G32" i="12"/>
  <c r="F32" i="12"/>
  <c r="E32" i="12"/>
  <c r="D32" i="12"/>
  <c r="L23" i="12"/>
  <c r="K23" i="12"/>
  <c r="J23" i="12"/>
  <c r="I23" i="12"/>
  <c r="H23" i="12"/>
  <c r="G23" i="12"/>
  <c r="F23" i="12"/>
  <c r="E23" i="12"/>
  <c r="D23" i="12"/>
  <c r="L21" i="12"/>
  <c r="K21" i="12"/>
  <c r="J21" i="12"/>
  <c r="I21" i="12"/>
  <c r="H21" i="12"/>
  <c r="G21" i="12"/>
  <c r="F21" i="12"/>
  <c r="E21" i="12"/>
  <c r="D21" i="12"/>
  <c r="E20" i="12"/>
  <c r="L19" i="12"/>
  <c r="K19" i="12"/>
  <c r="J19" i="12"/>
  <c r="I19" i="12"/>
  <c r="H19" i="12"/>
  <c r="G19" i="12"/>
  <c r="F19" i="12"/>
  <c r="E19" i="12"/>
  <c r="D19" i="12"/>
  <c r="L14" i="12"/>
  <c r="K14" i="12"/>
  <c r="J14" i="12"/>
  <c r="I14" i="12"/>
  <c r="H14" i="12"/>
  <c r="G14" i="12"/>
  <c r="F14" i="12"/>
  <c r="E14" i="12"/>
  <c r="D14" i="12"/>
  <c r="L13" i="12"/>
  <c r="K13" i="12"/>
  <c r="J13" i="12"/>
  <c r="I13" i="12"/>
  <c r="H13" i="12"/>
  <c r="G13" i="12"/>
  <c r="F13" i="12"/>
  <c r="E13" i="12"/>
  <c r="D13" i="12"/>
  <c r="L5" i="12"/>
  <c r="K5" i="12"/>
  <c r="J5" i="12"/>
  <c r="I5" i="12"/>
  <c r="H5" i="12"/>
  <c r="G5" i="12"/>
  <c r="F5" i="12"/>
  <c r="E5" i="12"/>
  <c r="D5" i="12"/>
  <c r="L124" i="11"/>
  <c r="K124" i="11"/>
  <c r="J124" i="11"/>
  <c r="I124" i="11"/>
  <c r="H124" i="11"/>
  <c r="G124" i="11"/>
  <c r="F124" i="11"/>
  <c r="E124" i="11"/>
  <c r="D124" i="11"/>
  <c r="L123" i="11"/>
  <c r="K123" i="11"/>
  <c r="J123" i="11"/>
  <c r="I123" i="11"/>
  <c r="H123" i="11"/>
  <c r="G123" i="11"/>
  <c r="F123" i="11"/>
  <c r="E123" i="11"/>
  <c r="D123" i="11"/>
  <c r="L122" i="11"/>
  <c r="K122" i="11"/>
  <c r="J122" i="11"/>
  <c r="I122" i="11"/>
  <c r="H122" i="11"/>
  <c r="G122" i="11"/>
  <c r="F122" i="11"/>
  <c r="E122" i="11"/>
  <c r="D122" i="11"/>
  <c r="L98" i="11"/>
  <c r="K98" i="11"/>
  <c r="J98" i="11"/>
  <c r="I98" i="11"/>
  <c r="H98" i="11"/>
  <c r="G98" i="11"/>
  <c r="F98" i="11"/>
  <c r="E98" i="11"/>
  <c r="D98" i="11"/>
  <c r="L97" i="11"/>
  <c r="K97" i="11"/>
  <c r="J97" i="11"/>
  <c r="I97" i="11"/>
  <c r="H97" i="11"/>
  <c r="G97" i="11"/>
  <c r="F97" i="11"/>
  <c r="E97" i="11"/>
  <c r="D97" i="11"/>
  <c r="L96" i="11"/>
  <c r="K96" i="11"/>
  <c r="J96" i="11"/>
  <c r="I96" i="11"/>
  <c r="H96" i="11"/>
  <c r="G96" i="11"/>
  <c r="F96" i="11"/>
  <c r="E96" i="11"/>
  <c r="D96" i="11"/>
  <c r="L72" i="11"/>
  <c r="K72" i="11"/>
  <c r="J72" i="11"/>
  <c r="I72" i="11"/>
  <c r="H72" i="11"/>
  <c r="G72" i="11"/>
  <c r="F72" i="11"/>
  <c r="E72" i="11"/>
  <c r="D72" i="11"/>
  <c r="L71" i="11"/>
  <c r="K71" i="11"/>
  <c r="J71" i="11"/>
  <c r="I71" i="11"/>
  <c r="H71" i="11"/>
  <c r="G71" i="11"/>
  <c r="F71" i="11"/>
  <c r="E71" i="11"/>
  <c r="D71" i="11"/>
  <c r="L70" i="11"/>
  <c r="K70" i="11"/>
  <c r="J70" i="11"/>
  <c r="I70" i="11"/>
  <c r="H70" i="11"/>
  <c r="G70" i="11"/>
  <c r="F70" i="11"/>
  <c r="E70" i="11"/>
  <c r="D70" i="11"/>
  <c r="L43" i="11"/>
  <c r="K43" i="11"/>
  <c r="J43" i="11"/>
  <c r="I43" i="11"/>
  <c r="H43" i="11"/>
  <c r="G43" i="11"/>
  <c r="F43" i="11"/>
  <c r="E43" i="11"/>
  <c r="D43" i="11"/>
  <c r="L40" i="11"/>
  <c r="L20" i="11" s="1"/>
  <c r="H40" i="11"/>
  <c r="H20" i="11" s="1"/>
  <c r="E40" i="11"/>
  <c r="E20" i="11" s="1"/>
  <c r="D40" i="11"/>
  <c r="D20" i="11" s="1"/>
  <c r="L39" i="11"/>
  <c r="K39" i="11"/>
  <c r="K40" i="11" s="1"/>
  <c r="K20" i="11" s="1"/>
  <c r="J39" i="11"/>
  <c r="J40" i="11" s="1"/>
  <c r="J20" i="11" s="1"/>
  <c r="I39" i="11"/>
  <c r="I40" i="11" s="1"/>
  <c r="I20" i="11" s="1"/>
  <c r="H39" i="11"/>
  <c r="G39" i="11"/>
  <c r="G40" i="11" s="1"/>
  <c r="G20" i="11" s="1"/>
  <c r="F39" i="11"/>
  <c r="F40" i="11" s="1"/>
  <c r="F20" i="11" s="1"/>
  <c r="L32" i="11"/>
  <c r="K32" i="11"/>
  <c r="J32" i="11"/>
  <c r="I32" i="11"/>
  <c r="H32" i="11"/>
  <c r="G32" i="11"/>
  <c r="F32" i="11"/>
  <c r="E32" i="11"/>
  <c r="D32" i="11"/>
  <c r="L23" i="11"/>
  <c r="K23" i="11"/>
  <c r="J23" i="11"/>
  <c r="I23" i="11"/>
  <c r="H23" i="11"/>
  <c r="G23" i="11"/>
  <c r="F23" i="11"/>
  <c r="E23" i="11"/>
  <c r="D23" i="11"/>
  <c r="L21" i="11"/>
  <c r="K21" i="11"/>
  <c r="J21" i="11"/>
  <c r="I21" i="11"/>
  <c r="H21" i="11"/>
  <c r="G21" i="11"/>
  <c r="F21" i="11"/>
  <c r="E21" i="11"/>
  <c r="D21" i="11"/>
  <c r="L19" i="11"/>
  <c r="K19" i="11"/>
  <c r="J19" i="11"/>
  <c r="I19" i="11"/>
  <c r="H19" i="11"/>
  <c r="G19" i="11"/>
  <c r="F19" i="11"/>
  <c r="E19" i="11"/>
  <c r="D19" i="11"/>
  <c r="L14" i="11"/>
  <c r="K14" i="11"/>
  <c r="J14" i="11"/>
  <c r="I14" i="11"/>
  <c r="H14" i="11"/>
  <c r="G14" i="11"/>
  <c r="F14" i="11"/>
  <c r="E14" i="11"/>
  <c r="D14" i="11"/>
  <c r="L13" i="11"/>
  <c r="K13" i="11"/>
  <c r="J13" i="11"/>
  <c r="I13" i="11"/>
  <c r="H13" i="11"/>
  <c r="G13" i="11"/>
  <c r="F13" i="11"/>
  <c r="E13" i="11"/>
  <c r="D13" i="11"/>
  <c r="L5" i="11"/>
  <c r="K5" i="11"/>
  <c r="J5" i="11"/>
  <c r="I5" i="11"/>
  <c r="H5" i="11"/>
  <c r="G5" i="11"/>
  <c r="F5" i="11"/>
  <c r="E5" i="11"/>
  <c r="D5" i="11"/>
  <c r="L124" i="10"/>
  <c r="K124" i="10"/>
  <c r="J124" i="10"/>
  <c r="I124" i="10"/>
  <c r="H124" i="10"/>
  <c r="G124" i="10"/>
  <c r="F124" i="10"/>
  <c r="E124" i="10"/>
  <c r="D124" i="10"/>
  <c r="L123" i="10"/>
  <c r="K123" i="10"/>
  <c r="J123" i="10"/>
  <c r="I123" i="10"/>
  <c r="H123" i="10"/>
  <c r="G123" i="10"/>
  <c r="F123" i="10"/>
  <c r="E123" i="10"/>
  <c r="D123" i="10"/>
  <c r="L122" i="10"/>
  <c r="K122" i="10"/>
  <c r="J122" i="10"/>
  <c r="I122" i="10"/>
  <c r="H122" i="10"/>
  <c r="G122" i="10"/>
  <c r="F122" i="10"/>
  <c r="E122" i="10"/>
  <c r="D122" i="10"/>
  <c r="L98" i="10"/>
  <c r="K98" i="10"/>
  <c r="J98" i="10"/>
  <c r="I98" i="10"/>
  <c r="H98" i="10"/>
  <c r="G98" i="10"/>
  <c r="F98" i="10"/>
  <c r="E98" i="10"/>
  <c r="D98" i="10"/>
  <c r="L97" i="10"/>
  <c r="K97" i="10"/>
  <c r="J97" i="10"/>
  <c r="I97" i="10"/>
  <c r="H97" i="10"/>
  <c r="G97" i="10"/>
  <c r="F97" i="10"/>
  <c r="E97" i="10"/>
  <c r="D97" i="10"/>
  <c r="L96" i="10"/>
  <c r="K96" i="10"/>
  <c r="J96" i="10"/>
  <c r="I96" i="10"/>
  <c r="H96" i="10"/>
  <c r="G96" i="10"/>
  <c r="F96" i="10"/>
  <c r="E96" i="10"/>
  <c r="D96" i="10"/>
  <c r="L72" i="10"/>
  <c r="K72" i="10"/>
  <c r="J72" i="10"/>
  <c r="I72" i="10"/>
  <c r="H72" i="10"/>
  <c r="G72" i="10"/>
  <c r="F72" i="10"/>
  <c r="E72" i="10"/>
  <c r="D72" i="10"/>
  <c r="L71" i="10"/>
  <c r="K71" i="10"/>
  <c r="J71" i="10"/>
  <c r="I71" i="10"/>
  <c r="H71" i="10"/>
  <c r="G71" i="10"/>
  <c r="F71" i="10"/>
  <c r="E71" i="10"/>
  <c r="D71" i="10"/>
  <c r="L70" i="10"/>
  <c r="K70" i="10"/>
  <c r="J70" i="10"/>
  <c r="I70" i="10"/>
  <c r="H70" i="10"/>
  <c r="G70" i="10"/>
  <c r="F70" i="10"/>
  <c r="E70" i="10"/>
  <c r="D70" i="10"/>
  <c r="L43" i="10"/>
  <c r="K43" i="10"/>
  <c r="J43" i="10"/>
  <c r="I43" i="10"/>
  <c r="H43" i="10"/>
  <c r="G43" i="10"/>
  <c r="F43" i="10"/>
  <c r="E43" i="10"/>
  <c r="D43" i="10"/>
  <c r="K40" i="10"/>
  <c r="K20" i="10" s="1"/>
  <c r="G40" i="10"/>
  <c r="G20" i="10" s="1"/>
  <c r="E40" i="10"/>
  <c r="D40" i="10"/>
  <c r="D20" i="10" s="1"/>
  <c r="L39" i="10"/>
  <c r="L40" i="10" s="1"/>
  <c r="L20" i="10" s="1"/>
  <c r="K39" i="10"/>
  <c r="J39" i="10"/>
  <c r="J40" i="10" s="1"/>
  <c r="J20" i="10" s="1"/>
  <c r="I39" i="10"/>
  <c r="I40" i="10" s="1"/>
  <c r="I20" i="10" s="1"/>
  <c r="H39" i="10"/>
  <c r="H40" i="10" s="1"/>
  <c r="H20" i="10" s="1"/>
  <c r="G39" i="10"/>
  <c r="F39" i="10"/>
  <c r="F40" i="10" s="1"/>
  <c r="F20" i="10" s="1"/>
  <c r="L32" i="10"/>
  <c r="K32" i="10"/>
  <c r="J32" i="10"/>
  <c r="I32" i="10"/>
  <c r="H32" i="10"/>
  <c r="G32" i="10"/>
  <c r="F32" i="10"/>
  <c r="E32" i="10"/>
  <c r="D32" i="10"/>
  <c r="L23" i="10"/>
  <c r="K23" i="10"/>
  <c r="J23" i="10"/>
  <c r="I23" i="10"/>
  <c r="H23" i="10"/>
  <c r="G23" i="10"/>
  <c r="F23" i="10"/>
  <c r="E23" i="10"/>
  <c r="D23" i="10"/>
  <c r="L21" i="10"/>
  <c r="K21" i="10"/>
  <c r="J21" i="10"/>
  <c r="I21" i="10"/>
  <c r="H21" i="10"/>
  <c r="G21" i="10"/>
  <c r="F21" i="10"/>
  <c r="E21" i="10"/>
  <c r="D21" i="10"/>
  <c r="E20" i="10"/>
  <c r="L19" i="10"/>
  <c r="K19" i="10"/>
  <c r="J19" i="10"/>
  <c r="I19" i="10"/>
  <c r="H19" i="10"/>
  <c r="G19" i="10"/>
  <c r="F19" i="10"/>
  <c r="E19" i="10"/>
  <c r="D19" i="10"/>
  <c r="L14" i="10"/>
  <c r="K14" i="10"/>
  <c r="J14" i="10"/>
  <c r="I14" i="10"/>
  <c r="H14" i="10"/>
  <c r="G14" i="10"/>
  <c r="F14" i="10"/>
  <c r="E14" i="10"/>
  <c r="D14" i="10"/>
  <c r="L13" i="10"/>
  <c r="K13" i="10"/>
  <c r="J13" i="10"/>
  <c r="I13" i="10"/>
  <c r="H13" i="10"/>
  <c r="G13" i="10"/>
  <c r="F13" i="10"/>
  <c r="E13" i="10"/>
  <c r="D13" i="10"/>
  <c r="L5" i="10"/>
  <c r="K5" i="10"/>
  <c r="J5" i="10"/>
  <c r="I5" i="10"/>
  <c r="H5" i="10"/>
  <c r="G5" i="10"/>
  <c r="F5" i="10"/>
  <c r="E5" i="10"/>
  <c r="D5" i="10"/>
  <c r="L124" i="9"/>
  <c r="K124" i="9"/>
  <c r="J124" i="9"/>
  <c r="I124" i="9"/>
  <c r="H124" i="9"/>
  <c r="G124" i="9"/>
  <c r="F124" i="9"/>
  <c r="E124" i="9"/>
  <c r="D124" i="9"/>
  <c r="L123" i="9"/>
  <c r="K123" i="9"/>
  <c r="J123" i="9"/>
  <c r="I123" i="9"/>
  <c r="H123" i="9"/>
  <c r="G123" i="9"/>
  <c r="F123" i="9"/>
  <c r="E123" i="9"/>
  <c r="D123" i="9"/>
  <c r="L122" i="9"/>
  <c r="K122" i="9"/>
  <c r="J122" i="9"/>
  <c r="I122" i="9"/>
  <c r="H122" i="9"/>
  <c r="G122" i="9"/>
  <c r="F122" i="9"/>
  <c r="E122" i="9"/>
  <c r="D122" i="9"/>
  <c r="L98" i="9"/>
  <c r="K98" i="9"/>
  <c r="J98" i="9"/>
  <c r="I98" i="9"/>
  <c r="H98" i="9"/>
  <c r="G98" i="9"/>
  <c r="F98" i="9"/>
  <c r="E98" i="9"/>
  <c r="D98" i="9"/>
  <c r="L97" i="9"/>
  <c r="K97" i="9"/>
  <c r="J97" i="9"/>
  <c r="I97" i="9"/>
  <c r="H97" i="9"/>
  <c r="G97" i="9"/>
  <c r="F97" i="9"/>
  <c r="E97" i="9"/>
  <c r="D97" i="9"/>
  <c r="L96" i="9"/>
  <c r="K96" i="9"/>
  <c r="J96" i="9"/>
  <c r="I96" i="9"/>
  <c r="H96" i="9"/>
  <c r="G96" i="9"/>
  <c r="F96" i="9"/>
  <c r="E96" i="9"/>
  <c r="D96" i="9"/>
  <c r="L72" i="9"/>
  <c r="K72" i="9"/>
  <c r="J72" i="9"/>
  <c r="I72" i="9"/>
  <c r="H72" i="9"/>
  <c r="G72" i="9"/>
  <c r="F72" i="9"/>
  <c r="E72" i="9"/>
  <c r="D72" i="9"/>
  <c r="L71" i="9"/>
  <c r="K71" i="9"/>
  <c r="J71" i="9"/>
  <c r="I71" i="9"/>
  <c r="H71" i="9"/>
  <c r="G71" i="9"/>
  <c r="F71" i="9"/>
  <c r="E71" i="9"/>
  <c r="D71" i="9"/>
  <c r="L70" i="9"/>
  <c r="K70" i="9"/>
  <c r="J70" i="9"/>
  <c r="I70" i="9"/>
  <c r="H70" i="9"/>
  <c r="G70" i="9"/>
  <c r="F70" i="9"/>
  <c r="E70" i="9"/>
  <c r="D70" i="9"/>
  <c r="L43" i="9"/>
  <c r="K43" i="9"/>
  <c r="J43" i="9"/>
  <c r="I43" i="9"/>
  <c r="H43" i="9"/>
  <c r="G43" i="9"/>
  <c r="F43" i="9"/>
  <c r="E43" i="9"/>
  <c r="D43" i="9"/>
  <c r="L40" i="9"/>
  <c r="L20" i="9" s="1"/>
  <c r="H40" i="9"/>
  <c r="H20" i="9" s="1"/>
  <c r="E40" i="9"/>
  <c r="E20" i="9" s="1"/>
  <c r="D40" i="9"/>
  <c r="D20" i="9" s="1"/>
  <c r="L39" i="9"/>
  <c r="K39" i="9"/>
  <c r="K40" i="9" s="1"/>
  <c r="K20" i="9" s="1"/>
  <c r="J39" i="9"/>
  <c r="J40" i="9" s="1"/>
  <c r="J20" i="9" s="1"/>
  <c r="I39" i="9"/>
  <c r="I40" i="9" s="1"/>
  <c r="I20" i="9" s="1"/>
  <c r="H39" i="9"/>
  <c r="G39" i="9"/>
  <c r="G40" i="9" s="1"/>
  <c r="G20" i="9" s="1"/>
  <c r="F39" i="9"/>
  <c r="F40" i="9" s="1"/>
  <c r="F20" i="9" s="1"/>
  <c r="L32" i="9"/>
  <c r="K32" i="9"/>
  <c r="J32" i="9"/>
  <c r="I32" i="9"/>
  <c r="H32" i="9"/>
  <c r="G32" i="9"/>
  <c r="F32" i="9"/>
  <c r="E32" i="9"/>
  <c r="D32" i="9"/>
  <c r="L23" i="9"/>
  <c r="K23" i="9"/>
  <c r="J23" i="9"/>
  <c r="I23" i="9"/>
  <c r="H23" i="9"/>
  <c r="G23" i="9"/>
  <c r="F23" i="9"/>
  <c r="E23" i="9"/>
  <c r="D23" i="9"/>
  <c r="L21" i="9"/>
  <c r="K21" i="9"/>
  <c r="J21" i="9"/>
  <c r="I21" i="9"/>
  <c r="H21" i="9"/>
  <c r="G21" i="9"/>
  <c r="F21" i="9"/>
  <c r="E21" i="9"/>
  <c r="D21" i="9"/>
  <c r="L19" i="9"/>
  <c r="K19" i="9"/>
  <c r="J19" i="9"/>
  <c r="I19" i="9"/>
  <c r="H19" i="9"/>
  <c r="G19" i="9"/>
  <c r="F19" i="9"/>
  <c r="E19" i="9"/>
  <c r="D19" i="9"/>
  <c r="L14" i="9"/>
  <c r="K14" i="9"/>
  <c r="J14" i="9"/>
  <c r="I14" i="9"/>
  <c r="H14" i="9"/>
  <c r="G14" i="9"/>
  <c r="F14" i="9"/>
  <c r="E14" i="9"/>
  <c r="D14" i="9"/>
  <c r="L13" i="9"/>
  <c r="K13" i="9"/>
  <c r="J13" i="9"/>
  <c r="I13" i="9"/>
  <c r="H13" i="9"/>
  <c r="G13" i="9"/>
  <c r="F13" i="9"/>
  <c r="E13" i="9"/>
  <c r="D13" i="9"/>
  <c r="L5" i="9"/>
  <c r="K5" i="9"/>
  <c r="J5" i="9"/>
  <c r="I5" i="9"/>
  <c r="H5" i="9"/>
  <c r="G5" i="9"/>
  <c r="F5" i="9"/>
  <c r="E5" i="9"/>
  <c r="D5" i="9"/>
</calcChain>
</file>

<file path=xl/sharedStrings.xml><?xml version="1.0" encoding="utf-8"?>
<sst xmlns="http://schemas.openxmlformats.org/spreadsheetml/2006/main" count="595" uniqueCount="79">
  <si>
    <t>Total Population</t>
  </si>
  <si>
    <t>Total population</t>
  </si>
  <si>
    <t>Population density (persons per square km)</t>
  </si>
  <si>
    <t>Median age (years)</t>
  </si>
  <si>
    <t>Sex ratio (males per 100 females)</t>
  </si>
  <si>
    <t>Dependency ratios (per 100)</t>
  </si>
  <si>
    <t>Total dependency ratio (a)</t>
  </si>
  <si>
    <t>Child dependency ratio (b)</t>
  </si>
  <si>
    <t>Old-age dependency ratio (c)</t>
  </si>
  <si>
    <t>2005-2009</t>
  </si>
  <si>
    <t>2010-2015</t>
  </si>
  <si>
    <t>2015-2020</t>
  </si>
  <si>
    <t>2020-2025</t>
  </si>
  <si>
    <t>2025-2030</t>
  </si>
  <si>
    <t>2030-2035</t>
  </si>
  <si>
    <t>2035-2040</t>
  </si>
  <si>
    <t>2040-2045</t>
  </si>
  <si>
    <t>2045-2050</t>
  </si>
  <si>
    <t>Rates of population change</t>
  </si>
  <si>
    <t>Annual rate of population change (percentage)</t>
  </si>
  <si>
    <t>Rate of natural increase (per 1,000 population)</t>
  </si>
  <si>
    <t>Population doubling time (years) (d)</t>
  </si>
  <si>
    <t>Mortality</t>
  </si>
  <si>
    <t>Crude death rate per 1,000 population</t>
  </si>
  <si>
    <t>Under-five mortality (5q0) per 1,000 live births</t>
  </si>
  <si>
    <t>Adult mortality (45q15) per 1,000 (e)</t>
  </si>
  <si>
    <t>Life expectancy at birth (years)</t>
  </si>
  <si>
    <t>Male life expectancy at birth (years)</t>
  </si>
  <si>
    <t>Female life expectancy at birth (years)</t>
  </si>
  <si>
    <t>Life expectancy at age 15 (years)</t>
  </si>
  <si>
    <t>Life expectancy at age 65 (years)</t>
  </si>
  <si>
    <t>Fertility</t>
  </si>
  <si>
    <t>Crude birth rate per 1,000 population</t>
  </si>
  <si>
    <t>Total fertility (children per woman)</t>
  </si>
  <si>
    <t>Sex ratio at birth (males per 100 females)</t>
  </si>
  <si>
    <t>Net reproduction rate (f)</t>
  </si>
  <si>
    <t>Mean age childbearing (years)</t>
  </si>
  <si>
    <t>Births and deaths</t>
  </si>
  <si>
    <t>Number of births</t>
  </si>
  <si>
    <t>Number of deaths</t>
  </si>
  <si>
    <t>Births minus deaths</t>
  </si>
  <si>
    <t>International migration</t>
  </si>
  <si>
    <t>Net number of migrants</t>
  </si>
  <si>
    <t>Net migration rate (per 1,000)</t>
  </si>
  <si>
    <t>0-4</t>
  </si>
  <si>
    <t xml:space="preserve">5-9 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</si>
  <si>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</si>
  <si>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</si>
  <si>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</si>
  <si>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</si>
  <si>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</si>
  <si>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</si>
  <si>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</si>
  <si>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</si>
  <si>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</si>
  <si>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</si>
  <si>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</si>
  <si>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</si>
  <si>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</si>
  <si>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</si>
  <si>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</si>
  <si>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 xml:space="preserve">85+ </t>
  </si>
  <si>
    <t>TOTAL</t>
  </si>
  <si>
    <t>Male</t>
  </si>
  <si>
    <t>Female</t>
  </si>
  <si>
    <t>Total</t>
  </si>
  <si>
    <t>Population by age and sex</t>
  </si>
  <si>
    <t>0-14</t>
  </si>
  <si>
    <t>15-64</t>
  </si>
  <si>
    <t>65+</t>
  </si>
  <si>
    <t>Aging</t>
  </si>
  <si>
    <t>Population 65+ (%)</t>
  </si>
  <si>
    <t>Old-age support rate</t>
  </si>
  <si>
    <t>Population 80+ (as % of population 65+)</t>
  </si>
  <si>
    <t>Population indicators standard migration variant, 2010-2050</t>
  </si>
  <si>
    <t>Population indicators constant fertility variant, 2010-2050</t>
  </si>
  <si>
    <t>Population indicators  high immigration variant, 2010-2050</t>
  </si>
  <si>
    <t>Population indicators  emigration wave variant, 2010-2050</t>
  </si>
  <si>
    <t>Population indicators  zero-migration  variant, 2010-2050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</si>
</sst>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"/>
    <numFmt numFmtId="165" formatCode="_-* #,##0.00_-;\-* #,##0.00_-;_-* &quot;-&quot;??_-;_-@_-"/>
    <numFmt numFmtId="166" formatCode="_ * #,##0.00_ ;_ * \-#,##0.00_ ;_ * &quot;-&quot;??_ ;_ @_ "/>
    <numFmt numFmtId="167" formatCode="0.0_)"/>
    <numFmt numFmtId="168" formatCode="0.00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1"/>
      <color indexed="8"/>
      <name val="Calibri"/>
      <family val="2"/>
      <scheme val="minor"/>
    </font>
    <font>
      <sz val="12"/>
      <name val="Arial MT"/>
    </font>
    <font>
      <sz val="11"/>
      <color theme="9" tint="-0.499984740745262"/>
      <name val="Arial Narrow"/>
      <family val="2"/>
    </font>
    <font>
      <i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</borders>
  <cellStyleXfs count="250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167" fontId="8" fillId="0" borderId="0"/>
    <xf numFmtId="0" fontId="2" fillId="0" borderId="0"/>
    <xf numFmtId="0" fontId="9" fillId="0" borderId="0"/>
    <xf numFmtId="0" fontId="1" fillId="0" borderId="0"/>
    <xf numFmtId="0" fontId="9" fillId="0" borderId="0"/>
    <xf numFmtId="0" fontId="2" fillId="0" borderId="0"/>
    <xf numFmtId="0" fontId="10" fillId="0" borderId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168" fontId="11" fillId="2" borderId="1" applyBorder="0"/>
  </cellStyleXfs>
  <cellXfs count="13">
    <xf numFmtId="0" fontId="0" fillId="0" borderId="0" xfId="0"/>
    <xf numFmtId="0" fontId="3" fillId="0" borderId="2" xfId="1" applyFont="1" applyBorder="1"/>
    <xf numFmtId="0" fontId="3" fillId="0" borderId="0" xfId="1" applyFont="1"/>
    <xf numFmtId="0" fontId="4" fillId="0" borderId="0" xfId="1" applyFont="1"/>
    <xf numFmtId="3" fontId="3" fillId="0" borderId="0" xfId="1" applyNumberFormat="1" applyFont="1"/>
    <xf numFmtId="1" fontId="3" fillId="0" borderId="0" xfId="1" applyNumberFormat="1" applyFont="1"/>
    <xf numFmtId="164" fontId="3" fillId="0" borderId="0" xfId="1" applyNumberFormat="1" applyFont="1"/>
    <xf numFmtId="0" fontId="3" fillId="0" borderId="2" xfId="1" applyFont="1" applyBorder="1" applyAlignment="1">
      <alignment horizontal="right"/>
    </xf>
    <xf numFmtId="1" fontId="3" fillId="0" borderId="0" xfId="1" applyNumberFormat="1" applyFont="1" applyAlignment="1">
      <alignment horizontal="right"/>
    </xf>
    <xf numFmtId="2" fontId="3" fillId="0" borderId="0" xfId="1" applyNumberFormat="1" applyFont="1"/>
    <xf numFmtId="0" fontId="12" fillId="0" borderId="0" xfId="1" applyFont="1"/>
    <xf numFmtId="0" fontId="13" fillId="0" borderId="0" xfId="1" applyFont="1"/>
    <xf numFmtId="0" fontId="14" fillId="3" borderId="0" xfId="1" applyFont="1" applyFill="1"/>
  </cellXfs>
  <cellStyles count="250">
    <cellStyle name="Comma 2" xfId="2"/>
    <cellStyle name="Comma 2 2" xfId="3"/>
    <cellStyle name="Comma 3" xfId="4"/>
    <cellStyle name="Comma 4" xfId="5"/>
    <cellStyle name="Comma 5" xfId="6"/>
    <cellStyle name="Comma 6" xfId="7"/>
    <cellStyle name="Comma 7" xfId="8"/>
    <cellStyle name="Hyperlink 2" xfId="9"/>
    <cellStyle name="Normal" xfId="0" builtinId="0"/>
    <cellStyle name="Normal 2" xfId="1"/>
    <cellStyle name="Normal 2 10" xfId="10"/>
    <cellStyle name="Normal 2 10 2" xfId="11"/>
    <cellStyle name="Normal 2 10 3" xfId="12"/>
    <cellStyle name="Normal 2 11" xfId="13"/>
    <cellStyle name="Normal 2 12" xfId="14"/>
    <cellStyle name="Normal 2 13" xfId="15"/>
    <cellStyle name="Normal 2 2" xfId="16"/>
    <cellStyle name="Normal 2 2 10" xfId="17"/>
    <cellStyle name="Normal 2 2 11" xfId="18"/>
    <cellStyle name="Normal 2 2 2" xfId="19"/>
    <cellStyle name="Normal 2 2 2 2" xfId="20"/>
    <cellStyle name="Normal 2 2 2 2 2" xfId="21"/>
    <cellStyle name="Normal 2 2 2 2 3" xfId="22"/>
    <cellStyle name="Normal 2 2 2 3" xfId="23"/>
    <cellStyle name="Normal 2 2 2 3 2" xfId="24"/>
    <cellStyle name="Normal 2 2 2 3 3" xfId="25"/>
    <cellStyle name="Normal 2 2 2 4" xfId="26"/>
    <cellStyle name="Normal 2 2 2 4 2" xfId="27"/>
    <cellStyle name="Normal 2 2 2 4 3" xfId="28"/>
    <cellStyle name="Normal 2 2 2 5" xfId="29"/>
    <cellStyle name="Normal 2 2 2 5 2" xfId="30"/>
    <cellStyle name="Normal 2 2 2 5 3" xfId="31"/>
    <cellStyle name="Normal 2 2 2 6" xfId="32"/>
    <cellStyle name="Normal 2 2 2 7" xfId="33"/>
    <cellStyle name="Normal 2 2 2 8" xfId="34"/>
    <cellStyle name="Normal 2 2 3" xfId="35"/>
    <cellStyle name="Normal 2 2 3 2" xfId="36"/>
    <cellStyle name="Normal 2 2 3 3" xfId="37"/>
    <cellStyle name="Normal 2 2 4" xfId="38"/>
    <cellStyle name="Normal 2 2 4 2" xfId="39"/>
    <cellStyle name="Normal 2 2 4 3" xfId="40"/>
    <cellStyle name="Normal 2 2 5" xfId="41"/>
    <cellStyle name="Normal 2 2 5 2" xfId="42"/>
    <cellStyle name="Normal 2 2 5 3" xfId="43"/>
    <cellStyle name="Normal 2 2 6" xfId="44"/>
    <cellStyle name="Normal 2 2 6 2" xfId="45"/>
    <cellStyle name="Normal 2 2 6 3" xfId="46"/>
    <cellStyle name="Normal 2 2 7" xfId="47"/>
    <cellStyle name="Normal 2 2 7 2" xfId="48"/>
    <cellStyle name="Normal 2 2 7 3" xfId="49"/>
    <cellStyle name="Normal 2 2 8" xfId="50"/>
    <cellStyle name="Normal 2 2 8 2" xfId="51"/>
    <cellStyle name="Normal 2 2 8 3" xfId="52"/>
    <cellStyle name="Normal 2 2 9" xfId="53"/>
    <cellStyle name="Normal 2 3" xfId="54"/>
    <cellStyle name="Normal 2 3 2" xfId="55"/>
    <cellStyle name="Normal 2 3 2 2" xfId="56"/>
    <cellStyle name="Normal 2 3 2 3" xfId="57"/>
    <cellStyle name="Normal 2 3 3" xfId="58"/>
    <cellStyle name="Normal 2 3 3 2" xfId="59"/>
    <cellStyle name="Normal 2 3 3 3" xfId="60"/>
    <cellStyle name="Normal 2 3 4" xfId="61"/>
    <cellStyle name="Normal 2 3 4 2" xfId="62"/>
    <cellStyle name="Normal 2 3 4 3" xfId="63"/>
    <cellStyle name="Normal 2 3 5" xfId="64"/>
    <cellStyle name="Normal 2 3 5 2" xfId="65"/>
    <cellStyle name="Normal 2 3 5 3" xfId="66"/>
    <cellStyle name="Normal 2 3 6" xfId="67"/>
    <cellStyle name="Normal 2 3 6 2" xfId="68"/>
    <cellStyle name="Normal 2 3 6 3" xfId="69"/>
    <cellStyle name="Normal 2 3 7" xfId="70"/>
    <cellStyle name="Normal 2 3 8" xfId="71"/>
    <cellStyle name="Normal 2 3 9" xfId="72"/>
    <cellStyle name="Normal 2 4" xfId="73"/>
    <cellStyle name="Normal 2 4 2" xfId="74"/>
    <cellStyle name="Normal 2 4 2 2" xfId="75"/>
    <cellStyle name="Normal 2 4 2 3" xfId="76"/>
    <cellStyle name="Normal 2 4 3" xfId="77"/>
    <cellStyle name="Normal 2 4 3 2" xfId="78"/>
    <cellStyle name="Normal 2 4 3 3" xfId="79"/>
    <cellStyle name="Normal 2 4 4" xfId="80"/>
    <cellStyle name="Normal 2 4 4 2" xfId="81"/>
    <cellStyle name="Normal 2 4 4 3" xfId="82"/>
    <cellStyle name="Normal 2 4 5" xfId="83"/>
    <cellStyle name="Normal 2 4 5 2" xfId="84"/>
    <cellStyle name="Normal 2 4 5 3" xfId="85"/>
    <cellStyle name="Normal 2 4 6" xfId="86"/>
    <cellStyle name="Normal 2 4 7" xfId="87"/>
    <cellStyle name="Normal 2 5" xfId="88"/>
    <cellStyle name="Normal 2 5 2" xfId="89"/>
    <cellStyle name="Normal 2 5 2 2" xfId="90"/>
    <cellStyle name="Normal 2 5 2 3" xfId="91"/>
    <cellStyle name="Normal 2 5 3" xfId="92"/>
    <cellStyle name="Normal 2 5 3 2" xfId="93"/>
    <cellStyle name="Normal 2 5 3 3" xfId="94"/>
    <cellStyle name="Normal 2 5 4" xfId="95"/>
    <cellStyle name="Normal 2 5 4 2" xfId="96"/>
    <cellStyle name="Normal 2 5 4 3" xfId="97"/>
    <cellStyle name="Normal 2 5 5" xfId="98"/>
    <cellStyle name="Normal 2 5 5 2" xfId="99"/>
    <cellStyle name="Normal 2 5 5 3" xfId="100"/>
    <cellStyle name="Normal 2 5 6" xfId="101"/>
    <cellStyle name="Normal 2 5 7" xfId="102"/>
    <cellStyle name="Normal 2 6" xfId="103"/>
    <cellStyle name="Normal 2 6 2" xfId="104"/>
    <cellStyle name="Normal 2 6 2 2" xfId="105"/>
    <cellStyle name="Normal 2 6 2 3" xfId="106"/>
    <cellStyle name="Normal 2 6 3" xfId="107"/>
    <cellStyle name="Normal 2 6 4" xfId="108"/>
    <cellStyle name="Normal 2 7" xfId="109"/>
    <cellStyle name="Normal 2 7 2" xfId="110"/>
    <cellStyle name="Normal 2 7 3" xfId="111"/>
    <cellStyle name="Normal 2 8" xfId="112"/>
    <cellStyle name="Normal 2 8 2" xfId="113"/>
    <cellStyle name="Normal 2 8 3" xfId="114"/>
    <cellStyle name="Normal 2 9" xfId="115"/>
    <cellStyle name="Normal 2 9 2" xfId="116"/>
    <cellStyle name="Normal 2 9 3" xfId="117"/>
    <cellStyle name="Normal 3" xfId="118"/>
    <cellStyle name="Normal 3 2" xfId="119"/>
    <cellStyle name="Normal 3 2 2" xfId="120"/>
    <cellStyle name="Normal 3 2 2 2" xfId="121"/>
    <cellStyle name="Normal 4" xfId="122"/>
    <cellStyle name="Normal 4 2" xfId="123"/>
    <cellStyle name="Normal 4 2 2" xfId="124"/>
    <cellStyle name="Normal 4 3" xfId="125"/>
    <cellStyle name="Normal 4 4" xfId="126"/>
    <cellStyle name="Normal 5" xfId="127"/>
    <cellStyle name="Normal 5 2" xfId="128"/>
    <cellStyle name="Normal 5 2 2" xfId="129"/>
    <cellStyle name="Normal 5 3" xfId="130"/>
    <cellStyle name="Normal 6" xfId="131"/>
    <cellStyle name="Normal 7" xfId="132"/>
    <cellStyle name="Percent 2" xfId="133"/>
    <cellStyle name="Percent 2 10" xfId="134"/>
    <cellStyle name="Percent 2 10 2" xfId="135"/>
    <cellStyle name="Percent 2 10 3" xfId="136"/>
    <cellStyle name="Percent 2 11" xfId="137"/>
    <cellStyle name="Percent 2 12" xfId="138"/>
    <cellStyle name="Percent 2 13" xfId="139"/>
    <cellStyle name="Percent 2 14" xfId="140"/>
    <cellStyle name="Percent 2 2" xfId="141"/>
    <cellStyle name="Percent 2 2 10" xfId="142"/>
    <cellStyle name="Percent 2 2 11" xfId="143"/>
    <cellStyle name="Percent 2 2 2" xfId="144"/>
    <cellStyle name="Percent 2 2 2 2" xfId="145"/>
    <cellStyle name="Percent 2 2 2 2 2" xfId="146"/>
    <cellStyle name="Percent 2 2 2 2 3" xfId="147"/>
    <cellStyle name="Percent 2 2 2 3" xfId="148"/>
    <cellStyle name="Percent 2 2 2 3 2" xfId="149"/>
    <cellStyle name="Percent 2 2 2 3 3" xfId="150"/>
    <cellStyle name="Percent 2 2 2 4" xfId="151"/>
    <cellStyle name="Percent 2 2 2 4 2" xfId="152"/>
    <cellStyle name="Percent 2 2 2 4 3" xfId="153"/>
    <cellStyle name="Percent 2 2 2 5" xfId="154"/>
    <cellStyle name="Percent 2 2 2 5 2" xfId="155"/>
    <cellStyle name="Percent 2 2 2 5 3" xfId="156"/>
    <cellStyle name="Percent 2 2 2 6" xfId="157"/>
    <cellStyle name="Percent 2 2 2 7" xfId="158"/>
    <cellStyle name="Percent 2 2 3" xfId="159"/>
    <cellStyle name="Percent 2 2 3 2" xfId="160"/>
    <cellStyle name="Percent 2 2 3 3" xfId="161"/>
    <cellStyle name="Percent 2 2 4" xfId="162"/>
    <cellStyle name="Percent 2 2 4 2" xfId="163"/>
    <cellStyle name="Percent 2 2 4 3" xfId="164"/>
    <cellStyle name="Percent 2 2 5" xfId="165"/>
    <cellStyle name="Percent 2 2 5 2" xfId="166"/>
    <cellStyle name="Percent 2 2 5 3" xfId="167"/>
    <cellStyle name="Percent 2 2 6" xfId="168"/>
    <cellStyle name="Percent 2 2 6 2" xfId="169"/>
    <cellStyle name="Percent 2 2 6 3" xfId="170"/>
    <cellStyle name="Percent 2 2 7" xfId="171"/>
    <cellStyle name="Percent 2 2 7 2" xfId="172"/>
    <cellStyle name="Percent 2 2 7 3" xfId="173"/>
    <cellStyle name="Percent 2 2 8" xfId="174"/>
    <cellStyle name="Percent 2 2 8 2" xfId="175"/>
    <cellStyle name="Percent 2 2 8 3" xfId="176"/>
    <cellStyle name="Percent 2 2 9" xfId="177"/>
    <cellStyle name="Percent 2 3" xfId="178"/>
    <cellStyle name="Percent 2 3 2" xfId="179"/>
    <cellStyle name="Percent 2 3 2 2" xfId="180"/>
    <cellStyle name="Percent 2 3 2 3" xfId="181"/>
    <cellStyle name="Percent 2 3 3" xfId="182"/>
    <cellStyle name="Percent 2 3 3 2" xfId="183"/>
    <cellStyle name="Percent 2 3 3 3" xfId="184"/>
    <cellStyle name="Percent 2 3 4" xfId="185"/>
    <cellStyle name="Percent 2 3 4 2" xfId="186"/>
    <cellStyle name="Percent 2 3 4 3" xfId="187"/>
    <cellStyle name="Percent 2 3 5" xfId="188"/>
    <cellStyle name="Percent 2 3 5 2" xfId="189"/>
    <cellStyle name="Percent 2 3 5 3" xfId="190"/>
    <cellStyle name="Percent 2 3 6" xfId="191"/>
    <cellStyle name="Percent 2 3 6 2" xfId="192"/>
    <cellStyle name="Percent 2 3 6 3" xfId="193"/>
    <cellStyle name="Percent 2 3 7" xfId="194"/>
    <cellStyle name="Percent 2 3 8" xfId="195"/>
    <cellStyle name="Percent 2 4" xfId="196"/>
    <cellStyle name="Percent 2 4 2" xfId="197"/>
    <cellStyle name="Percent 2 4 2 2" xfId="198"/>
    <cellStyle name="Percent 2 4 2 3" xfId="199"/>
    <cellStyle name="Percent 2 4 3" xfId="200"/>
    <cellStyle name="Percent 2 4 3 2" xfId="201"/>
    <cellStyle name="Percent 2 4 3 3" xfId="202"/>
    <cellStyle name="Percent 2 4 4" xfId="203"/>
    <cellStyle name="Percent 2 4 4 2" xfId="204"/>
    <cellStyle name="Percent 2 4 4 3" xfId="205"/>
    <cellStyle name="Percent 2 4 5" xfId="206"/>
    <cellStyle name="Percent 2 4 5 2" xfId="207"/>
    <cellStyle name="Percent 2 4 5 3" xfId="208"/>
    <cellStyle name="Percent 2 4 6" xfId="209"/>
    <cellStyle name="Percent 2 4 7" xfId="210"/>
    <cellStyle name="Percent 2 5" xfId="211"/>
    <cellStyle name="Percent 2 5 2" xfId="212"/>
    <cellStyle name="Percent 2 5 2 2" xfId="213"/>
    <cellStyle name="Percent 2 5 2 3" xfId="214"/>
    <cellStyle name="Percent 2 5 3" xfId="215"/>
    <cellStyle name="Percent 2 5 3 2" xfId="216"/>
    <cellStyle name="Percent 2 5 3 3" xfId="217"/>
    <cellStyle name="Percent 2 5 4" xfId="218"/>
    <cellStyle name="Percent 2 5 4 2" xfId="219"/>
    <cellStyle name="Percent 2 5 4 3" xfId="220"/>
    <cellStyle name="Percent 2 5 5" xfId="221"/>
    <cellStyle name="Percent 2 5 5 2" xfId="222"/>
    <cellStyle name="Percent 2 5 5 3" xfId="223"/>
    <cellStyle name="Percent 2 5 6" xfId="224"/>
    <cellStyle name="Percent 2 5 7" xfId="225"/>
    <cellStyle name="Percent 2 6" xfId="226"/>
    <cellStyle name="Percent 2 6 2" xfId="227"/>
    <cellStyle name="Percent 2 6 2 2" xfId="228"/>
    <cellStyle name="Percent 2 6 2 3" xfId="229"/>
    <cellStyle name="Percent 2 6 3" xfId="230"/>
    <cellStyle name="Percent 2 6 4" xfId="231"/>
    <cellStyle name="Percent 2 7" xfId="232"/>
    <cellStyle name="Percent 2 7 2" xfId="233"/>
    <cellStyle name="Percent 2 7 3" xfId="234"/>
    <cellStyle name="Percent 2 8" xfId="235"/>
    <cellStyle name="Percent 2 8 2" xfId="236"/>
    <cellStyle name="Percent 2 8 3" xfId="237"/>
    <cellStyle name="Percent 2 9" xfId="238"/>
    <cellStyle name="Percent 2 9 2" xfId="239"/>
    <cellStyle name="Percent 2 9 3" xfId="240"/>
    <cellStyle name="Percent 3" xfId="241"/>
    <cellStyle name="Percent 3 2" xfId="242"/>
    <cellStyle name="Percent 3 2 2" xfId="243"/>
    <cellStyle name="Percent 4" xfId="244"/>
    <cellStyle name="Percent 4 2" xfId="245"/>
    <cellStyle name="Percent 4 3" xfId="246"/>
    <cellStyle name="Percent 5" xfId="247"/>
    <cellStyle name="Percent 6" xfId="248"/>
    <cellStyle name="Style 1" xfId="249"/>
  </cellStyles>
  <dxfs count="0"/>
  <tableStyles count="0" defaultTableStyle="TableStyleMedium2" defaultPivotStyle="PivotStyleLight16"/>
  <colors>
    <mruColors>
      <color rgb="FF7CCA42"/>
      <color rgb="FFF1AA1B"/>
      <color rgb="FFE0C62C"/>
      <color rgb="FF4EBE79"/>
      <color rgb="FF4DBFA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W345"/>
  <sheetViews>
    <sheetView tabSelected="1" zoomScale="80" zoomScaleNormal="80" workbookViewId="0">
      <selection sqref="A1:XFD1"/>
    </sheetView>
  </sheetViews>
  <sheetFormatPr defaultRowHeight="12.75"/>
  <cols>
    <col min="1" max="1" width="8.85546875" style="2"/>
    <col min="2" max="2" width="5.7109375" style="2" customWidth="1"/>
    <col min="3" max="3" width="38.140625" style="2" bestFit="1" customWidth="1"/>
    <col min="4" max="12" width="12.7109375" style="2" customWidth="1"/>
    <col min="13" max="24" width="8.85546875" style="2"/>
    <col min="25" max="25" width="10.42578125" style="2" bestFit="1" customWidth="1"/>
    <col min="26" max="43" width="8.85546875" style="2"/>
    <col min="44" max="44" width="10.42578125" style="2" bestFit="1" customWidth="1"/>
    <col min="45" max="62" width="8.85546875" style="2"/>
    <col min="63" max="63" width="10.42578125" style="2" bestFit="1" customWidth="1"/>
    <col min="64" max="81" width="8.85546875" style="2"/>
    <col min="82" max="82" width="10.42578125" style="2" bestFit="1" customWidth="1"/>
    <col min="83" max="100" width="8.85546875" style="2"/>
    <col min="101" max="101" width="10.42578125" style="2" bestFit="1" customWidth="1"/>
    <col min="102" max="119" width="8.85546875" style="2"/>
    <col min="120" max="120" width="10.42578125" style="2" bestFit="1" customWidth="1"/>
    <col min="121" max="257" width="8.85546875" style="2"/>
    <col min="258" max="258" width="5.7109375" style="2" customWidth="1"/>
    <col min="259" max="259" width="38.140625" style="2" bestFit="1" customWidth="1"/>
    <col min="260" max="268" width="12.7109375" style="2" customWidth="1"/>
    <col min="269" max="280" width="8.85546875" style="2"/>
    <col min="281" max="281" width="10.42578125" style="2" bestFit="1" customWidth="1"/>
    <col min="282" max="299" width="8.85546875" style="2"/>
    <col min="300" max="300" width="10.42578125" style="2" bestFit="1" customWidth="1"/>
    <col min="301" max="318" width="8.85546875" style="2"/>
    <col min="319" max="319" width="10.42578125" style="2" bestFit="1" customWidth="1"/>
    <col min="320" max="337" width="8.85546875" style="2"/>
    <col min="338" max="338" width="10.42578125" style="2" bestFit="1" customWidth="1"/>
    <col min="339" max="356" width="8.85546875" style="2"/>
    <col min="357" max="357" width="10.42578125" style="2" bestFit="1" customWidth="1"/>
    <col min="358" max="375" width="8.85546875" style="2"/>
    <col min="376" max="376" width="10.42578125" style="2" bestFit="1" customWidth="1"/>
    <col min="377" max="513" width="8.85546875" style="2"/>
    <col min="514" max="514" width="5.7109375" style="2" customWidth="1"/>
    <col min="515" max="515" width="38.140625" style="2" bestFit="1" customWidth="1"/>
    <col min="516" max="524" width="12.7109375" style="2" customWidth="1"/>
    <col min="525" max="536" width="8.85546875" style="2"/>
    <col min="537" max="537" width="10.42578125" style="2" bestFit="1" customWidth="1"/>
    <col min="538" max="555" width="8.85546875" style="2"/>
    <col min="556" max="556" width="10.42578125" style="2" bestFit="1" customWidth="1"/>
    <col min="557" max="574" width="8.85546875" style="2"/>
    <col min="575" max="575" width="10.42578125" style="2" bestFit="1" customWidth="1"/>
    <col min="576" max="593" width="8.85546875" style="2"/>
    <col min="594" max="594" width="10.42578125" style="2" bestFit="1" customWidth="1"/>
    <col min="595" max="612" width="8.85546875" style="2"/>
    <col min="613" max="613" width="10.42578125" style="2" bestFit="1" customWidth="1"/>
    <col min="614" max="631" width="8.85546875" style="2"/>
    <col min="632" max="632" width="10.42578125" style="2" bestFit="1" customWidth="1"/>
    <col min="633" max="769" width="8.85546875" style="2"/>
    <col min="770" max="770" width="5.7109375" style="2" customWidth="1"/>
    <col min="771" max="771" width="38.140625" style="2" bestFit="1" customWidth="1"/>
    <col min="772" max="780" width="12.7109375" style="2" customWidth="1"/>
    <col min="781" max="792" width="8.85546875" style="2"/>
    <col min="793" max="793" width="10.42578125" style="2" bestFit="1" customWidth="1"/>
    <col min="794" max="811" width="8.85546875" style="2"/>
    <col min="812" max="812" width="10.42578125" style="2" bestFit="1" customWidth="1"/>
    <col min="813" max="830" width="8.85546875" style="2"/>
    <col min="831" max="831" width="10.42578125" style="2" bestFit="1" customWidth="1"/>
    <col min="832" max="849" width="8.85546875" style="2"/>
    <col min="850" max="850" width="10.42578125" style="2" bestFit="1" customWidth="1"/>
    <col min="851" max="868" width="8.85546875" style="2"/>
    <col min="869" max="869" width="10.42578125" style="2" bestFit="1" customWidth="1"/>
    <col min="870" max="887" width="8.85546875" style="2"/>
    <col min="888" max="888" width="10.42578125" style="2" bestFit="1" customWidth="1"/>
    <col min="889" max="1025" width="8.85546875" style="2"/>
    <col min="1026" max="1026" width="5.7109375" style="2" customWidth="1"/>
    <col min="1027" max="1027" width="38.140625" style="2" bestFit="1" customWidth="1"/>
    <col min="1028" max="1036" width="12.7109375" style="2" customWidth="1"/>
    <col min="1037" max="1048" width="8.85546875" style="2"/>
    <col min="1049" max="1049" width="10.42578125" style="2" bestFit="1" customWidth="1"/>
    <col min="1050" max="1067" width="8.85546875" style="2"/>
    <col min="1068" max="1068" width="10.42578125" style="2" bestFit="1" customWidth="1"/>
    <col min="1069" max="1086" width="8.85546875" style="2"/>
    <col min="1087" max="1087" width="10.42578125" style="2" bestFit="1" customWidth="1"/>
    <col min="1088" max="1105" width="8.85546875" style="2"/>
    <col min="1106" max="1106" width="10.42578125" style="2" bestFit="1" customWidth="1"/>
    <col min="1107" max="1124" width="8.85546875" style="2"/>
    <col min="1125" max="1125" width="10.42578125" style="2" bestFit="1" customWidth="1"/>
    <col min="1126" max="1143" width="8.85546875" style="2"/>
    <col min="1144" max="1144" width="10.42578125" style="2" bestFit="1" customWidth="1"/>
    <col min="1145" max="1281" width="8.85546875" style="2"/>
    <col min="1282" max="1282" width="5.7109375" style="2" customWidth="1"/>
    <col min="1283" max="1283" width="38.140625" style="2" bestFit="1" customWidth="1"/>
    <col min="1284" max="1292" width="12.7109375" style="2" customWidth="1"/>
    <col min="1293" max="1304" width="8.85546875" style="2"/>
    <col min="1305" max="1305" width="10.42578125" style="2" bestFit="1" customWidth="1"/>
    <col min="1306" max="1323" width="8.85546875" style="2"/>
    <col min="1324" max="1324" width="10.42578125" style="2" bestFit="1" customWidth="1"/>
    <col min="1325" max="1342" width="8.85546875" style="2"/>
    <col min="1343" max="1343" width="10.42578125" style="2" bestFit="1" customWidth="1"/>
    <col min="1344" max="1361" width="8.85546875" style="2"/>
    <col min="1362" max="1362" width="10.42578125" style="2" bestFit="1" customWidth="1"/>
    <col min="1363" max="1380" width="8.85546875" style="2"/>
    <col min="1381" max="1381" width="10.42578125" style="2" bestFit="1" customWidth="1"/>
    <col min="1382" max="1399" width="8.85546875" style="2"/>
    <col min="1400" max="1400" width="10.42578125" style="2" bestFit="1" customWidth="1"/>
    <col min="1401" max="1537" width="8.85546875" style="2"/>
    <col min="1538" max="1538" width="5.7109375" style="2" customWidth="1"/>
    <col min="1539" max="1539" width="38.140625" style="2" bestFit="1" customWidth="1"/>
    <col min="1540" max="1548" width="12.7109375" style="2" customWidth="1"/>
    <col min="1549" max="1560" width="8.85546875" style="2"/>
    <col min="1561" max="1561" width="10.42578125" style="2" bestFit="1" customWidth="1"/>
    <col min="1562" max="1579" width="8.85546875" style="2"/>
    <col min="1580" max="1580" width="10.42578125" style="2" bestFit="1" customWidth="1"/>
    <col min="1581" max="1598" width="8.85546875" style="2"/>
    <col min="1599" max="1599" width="10.42578125" style="2" bestFit="1" customWidth="1"/>
    <col min="1600" max="1617" width="8.85546875" style="2"/>
    <col min="1618" max="1618" width="10.42578125" style="2" bestFit="1" customWidth="1"/>
    <col min="1619" max="1636" width="8.85546875" style="2"/>
    <col min="1637" max="1637" width="10.42578125" style="2" bestFit="1" customWidth="1"/>
    <col min="1638" max="1655" width="8.85546875" style="2"/>
    <col min="1656" max="1656" width="10.42578125" style="2" bestFit="1" customWidth="1"/>
    <col min="1657" max="1793" width="8.85546875" style="2"/>
    <col min="1794" max="1794" width="5.7109375" style="2" customWidth="1"/>
    <col min="1795" max="1795" width="38.140625" style="2" bestFit="1" customWidth="1"/>
    <col min="1796" max="1804" width="12.7109375" style="2" customWidth="1"/>
    <col min="1805" max="1816" width="8.85546875" style="2"/>
    <col min="1817" max="1817" width="10.42578125" style="2" bestFit="1" customWidth="1"/>
    <col min="1818" max="1835" width="8.85546875" style="2"/>
    <col min="1836" max="1836" width="10.42578125" style="2" bestFit="1" customWidth="1"/>
    <col min="1837" max="1854" width="8.85546875" style="2"/>
    <col min="1855" max="1855" width="10.42578125" style="2" bestFit="1" customWidth="1"/>
    <col min="1856" max="1873" width="8.85546875" style="2"/>
    <col min="1874" max="1874" width="10.42578125" style="2" bestFit="1" customWidth="1"/>
    <col min="1875" max="1892" width="8.85546875" style="2"/>
    <col min="1893" max="1893" width="10.42578125" style="2" bestFit="1" customWidth="1"/>
    <col min="1894" max="1911" width="8.85546875" style="2"/>
    <col min="1912" max="1912" width="10.42578125" style="2" bestFit="1" customWidth="1"/>
    <col min="1913" max="2049" width="8.85546875" style="2"/>
    <col min="2050" max="2050" width="5.7109375" style="2" customWidth="1"/>
    <col min="2051" max="2051" width="38.140625" style="2" bestFit="1" customWidth="1"/>
    <col min="2052" max="2060" width="12.7109375" style="2" customWidth="1"/>
    <col min="2061" max="2072" width="8.85546875" style="2"/>
    <col min="2073" max="2073" width="10.42578125" style="2" bestFit="1" customWidth="1"/>
    <col min="2074" max="2091" width="8.85546875" style="2"/>
    <col min="2092" max="2092" width="10.42578125" style="2" bestFit="1" customWidth="1"/>
    <col min="2093" max="2110" width="8.85546875" style="2"/>
    <col min="2111" max="2111" width="10.42578125" style="2" bestFit="1" customWidth="1"/>
    <col min="2112" max="2129" width="8.85546875" style="2"/>
    <col min="2130" max="2130" width="10.42578125" style="2" bestFit="1" customWidth="1"/>
    <col min="2131" max="2148" width="8.85546875" style="2"/>
    <col min="2149" max="2149" width="10.42578125" style="2" bestFit="1" customWidth="1"/>
    <col min="2150" max="2167" width="8.85546875" style="2"/>
    <col min="2168" max="2168" width="10.42578125" style="2" bestFit="1" customWidth="1"/>
    <col min="2169" max="2305" width="8.85546875" style="2"/>
    <col min="2306" max="2306" width="5.7109375" style="2" customWidth="1"/>
    <col min="2307" max="2307" width="38.140625" style="2" bestFit="1" customWidth="1"/>
    <col min="2308" max="2316" width="12.7109375" style="2" customWidth="1"/>
    <col min="2317" max="2328" width="8.85546875" style="2"/>
    <col min="2329" max="2329" width="10.42578125" style="2" bestFit="1" customWidth="1"/>
    <col min="2330" max="2347" width="8.85546875" style="2"/>
    <col min="2348" max="2348" width="10.42578125" style="2" bestFit="1" customWidth="1"/>
    <col min="2349" max="2366" width="8.85546875" style="2"/>
    <col min="2367" max="2367" width="10.42578125" style="2" bestFit="1" customWidth="1"/>
    <col min="2368" max="2385" width="8.85546875" style="2"/>
    <col min="2386" max="2386" width="10.42578125" style="2" bestFit="1" customWidth="1"/>
    <col min="2387" max="2404" width="8.85546875" style="2"/>
    <col min="2405" max="2405" width="10.42578125" style="2" bestFit="1" customWidth="1"/>
    <col min="2406" max="2423" width="8.85546875" style="2"/>
    <col min="2424" max="2424" width="10.42578125" style="2" bestFit="1" customWidth="1"/>
    <col min="2425" max="2561" width="8.85546875" style="2"/>
    <col min="2562" max="2562" width="5.7109375" style="2" customWidth="1"/>
    <col min="2563" max="2563" width="38.140625" style="2" bestFit="1" customWidth="1"/>
    <col min="2564" max="2572" width="12.7109375" style="2" customWidth="1"/>
    <col min="2573" max="2584" width="8.85546875" style="2"/>
    <col min="2585" max="2585" width="10.42578125" style="2" bestFit="1" customWidth="1"/>
    <col min="2586" max="2603" width="8.85546875" style="2"/>
    <col min="2604" max="2604" width="10.42578125" style="2" bestFit="1" customWidth="1"/>
    <col min="2605" max="2622" width="8.85546875" style="2"/>
    <col min="2623" max="2623" width="10.42578125" style="2" bestFit="1" customWidth="1"/>
    <col min="2624" max="2641" width="8.85546875" style="2"/>
    <col min="2642" max="2642" width="10.42578125" style="2" bestFit="1" customWidth="1"/>
    <col min="2643" max="2660" width="8.85546875" style="2"/>
    <col min="2661" max="2661" width="10.42578125" style="2" bestFit="1" customWidth="1"/>
    <col min="2662" max="2679" width="8.85546875" style="2"/>
    <col min="2680" max="2680" width="10.42578125" style="2" bestFit="1" customWidth="1"/>
    <col min="2681" max="2817" width="8.85546875" style="2"/>
    <col min="2818" max="2818" width="5.7109375" style="2" customWidth="1"/>
    <col min="2819" max="2819" width="38.140625" style="2" bestFit="1" customWidth="1"/>
    <col min="2820" max="2828" width="12.7109375" style="2" customWidth="1"/>
    <col min="2829" max="2840" width="8.85546875" style="2"/>
    <col min="2841" max="2841" width="10.42578125" style="2" bestFit="1" customWidth="1"/>
    <col min="2842" max="2859" width="8.85546875" style="2"/>
    <col min="2860" max="2860" width="10.42578125" style="2" bestFit="1" customWidth="1"/>
    <col min="2861" max="2878" width="8.85546875" style="2"/>
    <col min="2879" max="2879" width="10.42578125" style="2" bestFit="1" customWidth="1"/>
    <col min="2880" max="2897" width="8.85546875" style="2"/>
    <col min="2898" max="2898" width="10.42578125" style="2" bestFit="1" customWidth="1"/>
    <col min="2899" max="2916" width="8.85546875" style="2"/>
    <col min="2917" max="2917" width="10.42578125" style="2" bestFit="1" customWidth="1"/>
    <col min="2918" max="2935" width="8.85546875" style="2"/>
    <col min="2936" max="2936" width="10.42578125" style="2" bestFit="1" customWidth="1"/>
    <col min="2937" max="3073" width="8.85546875" style="2"/>
    <col min="3074" max="3074" width="5.7109375" style="2" customWidth="1"/>
    <col min="3075" max="3075" width="38.140625" style="2" bestFit="1" customWidth="1"/>
    <col min="3076" max="3084" width="12.7109375" style="2" customWidth="1"/>
    <col min="3085" max="3096" width="8.85546875" style="2"/>
    <col min="3097" max="3097" width="10.42578125" style="2" bestFit="1" customWidth="1"/>
    <col min="3098" max="3115" width="8.85546875" style="2"/>
    <col min="3116" max="3116" width="10.42578125" style="2" bestFit="1" customWidth="1"/>
    <col min="3117" max="3134" width="8.85546875" style="2"/>
    <col min="3135" max="3135" width="10.42578125" style="2" bestFit="1" customWidth="1"/>
    <col min="3136" max="3153" width="8.85546875" style="2"/>
    <col min="3154" max="3154" width="10.42578125" style="2" bestFit="1" customWidth="1"/>
    <col min="3155" max="3172" width="8.85546875" style="2"/>
    <col min="3173" max="3173" width="10.42578125" style="2" bestFit="1" customWidth="1"/>
    <col min="3174" max="3191" width="8.85546875" style="2"/>
    <col min="3192" max="3192" width="10.42578125" style="2" bestFit="1" customWidth="1"/>
    <col min="3193" max="3329" width="8.85546875" style="2"/>
    <col min="3330" max="3330" width="5.7109375" style="2" customWidth="1"/>
    <col min="3331" max="3331" width="38.140625" style="2" bestFit="1" customWidth="1"/>
    <col min="3332" max="3340" width="12.7109375" style="2" customWidth="1"/>
    <col min="3341" max="3352" width="8.85546875" style="2"/>
    <col min="3353" max="3353" width="10.42578125" style="2" bestFit="1" customWidth="1"/>
    <col min="3354" max="3371" width="8.85546875" style="2"/>
    <col min="3372" max="3372" width="10.42578125" style="2" bestFit="1" customWidth="1"/>
    <col min="3373" max="3390" width="8.85546875" style="2"/>
    <col min="3391" max="3391" width="10.42578125" style="2" bestFit="1" customWidth="1"/>
    <col min="3392" max="3409" width="8.85546875" style="2"/>
    <col min="3410" max="3410" width="10.42578125" style="2" bestFit="1" customWidth="1"/>
    <col min="3411" max="3428" width="8.85546875" style="2"/>
    <col min="3429" max="3429" width="10.42578125" style="2" bestFit="1" customWidth="1"/>
    <col min="3430" max="3447" width="8.85546875" style="2"/>
    <col min="3448" max="3448" width="10.42578125" style="2" bestFit="1" customWidth="1"/>
    <col min="3449" max="3585" width="8.85546875" style="2"/>
    <col min="3586" max="3586" width="5.7109375" style="2" customWidth="1"/>
    <col min="3587" max="3587" width="38.140625" style="2" bestFit="1" customWidth="1"/>
    <col min="3588" max="3596" width="12.7109375" style="2" customWidth="1"/>
    <col min="3597" max="3608" width="8.85546875" style="2"/>
    <col min="3609" max="3609" width="10.42578125" style="2" bestFit="1" customWidth="1"/>
    <col min="3610" max="3627" width="8.85546875" style="2"/>
    <col min="3628" max="3628" width="10.42578125" style="2" bestFit="1" customWidth="1"/>
    <col min="3629" max="3646" width="8.85546875" style="2"/>
    <col min="3647" max="3647" width="10.42578125" style="2" bestFit="1" customWidth="1"/>
    <col min="3648" max="3665" width="8.85546875" style="2"/>
    <col min="3666" max="3666" width="10.42578125" style="2" bestFit="1" customWidth="1"/>
    <col min="3667" max="3684" width="8.85546875" style="2"/>
    <col min="3685" max="3685" width="10.42578125" style="2" bestFit="1" customWidth="1"/>
    <col min="3686" max="3703" width="8.85546875" style="2"/>
    <col min="3704" max="3704" width="10.42578125" style="2" bestFit="1" customWidth="1"/>
    <col min="3705" max="3841" width="8.85546875" style="2"/>
    <col min="3842" max="3842" width="5.7109375" style="2" customWidth="1"/>
    <col min="3843" max="3843" width="38.140625" style="2" bestFit="1" customWidth="1"/>
    <col min="3844" max="3852" width="12.7109375" style="2" customWidth="1"/>
    <col min="3853" max="3864" width="8.85546875" style="2"/>
    <col min="3865" max="3865" width="10.42578125" style="2" bestFit="1" customWidth="1"/>
    <col min="3866" max="3883" width="8.85546875" style="2"/>
    <col min="3884" max="3884" width="10.42578125" style="2" bestFit="1" customWidth="1"/>
    <col min="3885" max="3902" width="8.85546875" style="2"/>
    <col min="3903" max="3903" width="10.42578125" style="2" bestFit="1" customWidth="1"/>
    <col min="3904" max="3921" width="8.85546875" style="2"/>
    <col min="3922" max="3922" width="10.42578125" style="2" bestFit="1" customWidth="1"/>
    <col min="3923" max="3940" width="8.85546875" style="2"/>
    <col min="3941" max="3941" width="10.42578125" style="2" bestFit="1" customWidth="1"/>
    <col min="3942" max="3959" width="8.85546875" style="2"/>
    <col min="3960" max="3960" width="10.42578125" style="2" bestFit="1" customWidth="1"/>
    <col min="3961" max="4097" width="8.85546875" style="2"/>
    <col min="4098" max="4098" width="5.7109375" style="2" customWidth="1"/>
    <col min="4099" max="4099" width="38.140625" style="2" bestFit="1" customWidth="1"/>
    <col min="4100" max="4108" width="12.7109375" style="2" customWidth="1"/>
    <col min="4109" max="4120" width="8.85546875" style="2"/>
    <col min="4121" max="4121" width="10.42578125" style="2" bestFit="1" customWidth="1"/>
    <col min="4122" max="4139" width="8.85546875" style="2"/>
    <col min="4140" max="4140" width="10.42578125" style="2" bestFit="1" customWidth="1"/>
    <col min="4141" max="4158" width="8.85546875" style="2"/>
    <col min="4159" max="4159" width="10.42578125" style="2" bestFit="1" customWidth="1"/>
    <col min="4160" max="4177" width="8.85546875" style="2"/>
    <col min="4178" max="4178" width="10.42578125" style="2" bestFit="1" customWidth="1"/>
    <col min="4179" max="4196" width="8.85546875" style="2"/>
    <col min="4197" max="4197" width="10.42578125" style="2" bestFit="1" customWidth="1"/>
    <col min="4198" max="4215" width="8.85546875" style="2"/>
    <col min="4216" max="4216" width="10.42578125" style="2" bestFit="1" customWidth="1"/>
    <col min="4217" max="4353" width="8.85546875" style="2"/>
    <col min="4354" max="4354" width="5.7109375" style="2" customWidth="1"/>
    <col min="4355" max="4355" width="38.140625" style="2" bestFit="1" customWidth="1"/>
    <col min="4356" max="4364" width="12.7109375" style="2" customWidth="1"/>
    <col min="4365" max="4376" width="8.85546875" style="2"/>
    <col min="4377" max="4377" width="10.42578125" style="2" bestFit="1" customWidth="1"/>
    <col min="4378" max="4395" width="8.85546875" style="2"/>
    <col min="4396" max="4396" width="10.42578125" style="2" bestFit="1" customWidth="1"/>
    <col min="4397" max="4414" width="8.85546875" style="2"/>
    <col min="4415" max="4415" width="10.42578125" style="2" bestFit="1" customWidth="1"/>
    <col min="4416" max="4433" width="8.85546875" style="2"/>
    <col min="4434" max="4434" width="10.42578125" style="2" bestFit="1" customWidth="1"/>
    <col min="4435" max="4452" width="8.85546875" style="2"/>
    <col min="4453" max="4453" width="10.42578125" style="2" bestFit="1" customWidth="1"/>
    <col min="4454" max="4471" width="8.85546875" style="2"/>
    <col min="4472" max="4472" width="10.42578125" style="2" bestFit="1" customWidth="1"/>
    <col min="4473" max="4609" width="8.85546875" style="2"/>
    <col min="4610" max="4610" width="5.7109375" style="2" customWidth="1"/>
    <col min="4611" max="4611" width="38.140625" style="2" bestFit="1" customWidth="1"/>
    <col min="4612" max="4620" width="12.7109375" style="2" customWidth="1"/>
    <col min="4621" max="4632" width="8.85546875" style="2"/>
    <col min="4633" max="4633" width="10.42578125" style="2" bestFit="1" customWidth="1"/>
    <col min="4634" max="4651" width="8.85546875" style="2"/>
    <col min="4652" max="4652" width="10.42578125" style="2" bestFit="1" customWidth="1"/>
    <col min="4653" max="4670" width="8.85546875" style="2"/>
    <col min="4671" max="4671" width="10.42578125" style="2" bestFit="1" customWidth="1"/>
    <col min="4672" max="4689" width="8.85546875" style="2"/>
    <col min="4690" max="4690" width="10.42578125" style="2" bestFit="1" customWidth="1"/>
    <col min="4691" max="4708" width="8.85546875" style="2"/>
    <col min="4709" max="4709" width="10.42578125" style="2" bestFit="1" customWidth="1"/>
    <col min="4710" max="4727" width="8.85546875" style="2"/>
    <col min="4728" max="4728" width="10.42578125" style="2" bestFit="1" customWidth="1"/>
    <col min="4729" max="4865" width="8.85546875" style="2"/>
    <col min="4866" max="4866" width="5.7109375" style="2" customWidth="1"/>
    <col min="4867" max="4867" width="38.140625" style="2" bestFit="1" customWidth="1"/>
    <col min="4868" max="4876" width="12.7109375" style="2" customWidth="1"/>
    <col min="4877" max="4888" width="8.85546875" style="2"/>
    <col min="4889" max="4889" width="10.42578125" style="2" bestFit="1" customWidth="1"/>
    <col min="4890" max="4907" width="8.85546875" style="2"/>
    <col min="4908" max="4908" width="10.42578125" style="2" bestFit="1" customWidth="1"/>
    <col min="4909" max="4926" width="8.85546875" style="2"/>
    <col min="4927" max="4927" width="10.42578125" style="2" bestFit="1" customWidth="1"/>
    <col min="4928" max="4945" width="8.85546875" style="2"/>
    <col min="4946" max="4946" width="10.42578125" style="2" bestFit="1" customWidth="1"/>
    <col min="4947" max="4964" width="8.85546875" style="2"/>
    <col min="4965" max="4965" width="10.42578125" style="2" bestFit="1" customWidth="1"/>
    <col min="4966" max="4983" width="8.85546875" style="2"/>
    <col min="4984" max="4984" width="10.42578125" style="2" bestFit="1" customWidth="1"/>
    <col min="4985" max="5121" width="8.85546875" style="2"/>
    <col min="5122" max="5122" width="5.7109375" style="2" customWidth="1"/>
    <col min="5123" max="5123" width="38.140625" style="2" bestFit="1" customWidth="1"/>
    <col min="5124" max="5132" width="12.7109375" style="2" customWidth="1"/>
    <col min="5133" max="5144" width="8.85546875" style="2"/>
    <col min="5145" max="5145" width="10.42578125" style="2" bestFit="1" customWidth="1"/>
    <col min="5146" max="5163" width="8.85546875" style="2"/>
    <col min="5164" max="5164" width="10.42578125" style="2" bestFit="1" customWidth="1"/>
    <col min="5165" max="5182" width="8.85546875" style="2"/>
    <col min="5183" max="5183" width="10.42578125" style="2" bestFit="1" customWidth="1"/>
    <col min="5184" max="5201" width="8.85546875" style="2"/>
    <col min="5202" max="5202" width="10.42578125" style="2" bestFit="1" customWidth="1"/>
    <col min="5203" max="5220" width="8.85546875" style="2"/>
    <col min="5221" max="5221" width="10.42578125" style="2" bestFit="1" customWidth="1"/>
    <col min="5222" max="5239" width="8.85546875" style="2"/>
    <col min="5240" max="5240" width="10.42578125" style="2" bestFit="1" customWidth="1"/>
    <col min="5241" max="5377" width="8.85546875" style="2"/>
    <col min="5378" max="5378" width="5.7109375" style="2" customWidth="1"/>
    <col min="5379" max="5379" width="38.140625" style="2" bestFit="1" customWidth="1"/>
    <col min="5380" max="5388" width="12.7109375" style="2" customWidth="1"/>
    <col min="5389" max="5400" width="8.85546875" style="2"/>
    <col min="5401" max="5401" width="10.42578125" style="2" bestFit="1" customWidth="1"/>
    <col min="5402" max="5419" width="8.85546875" style="2"/>
    <col min="5420" max="5420" width="10.42578125" style="2" bestFit="1" customWidth="1"/>
    <col min="5421" max="5438" width="8.85546875" style="2"/>
    <col min="5439" max="5439" width="10.42578125" style="2" bestFit="1" customWidth="1"/>
    <col min="5440" max="5457" width="8.85546875" style="2"/>
    <col min="5458" max="5458" width="10.42578125" style="2" bestFit="1" customWidth="1"/>
    <col min="5459" max="5476" width="8.85546875" style="2"/>
    <col min="5477" max="5477" width="10.42578125" style="2" bestFit="1" customWidth="1"/>
    <col min="5478" max="5495" width="8.85546875" style="2"/>
    <col min="5496" max="5496" width="10.42578125" style="2" bestFit="1" customWidth="1"/>
    <col min="5497" max="5633" width="8.85546875" style="2"/>
    <col min="5634" max="5634" width="5.7109375" style="2" customWidth="1"/>
    <col min="5635" max="5635" width="38.140625" style="2" bestFit="1" customWidth="1"/>
    <col min="5636" max="5644" width="12.7109375" style="2" customWidth="1"/>
    <col min="5645" max="5656" width="8.85546875" style="2"/>
    <col min="5657" max="5657" width="10.42578125" style="2" bestFit="1" customWidth="1"/>
    <col min="5658" max="5675" width="8.85546875" style="2"/>
    <col min="5676" max="5676" width="10.42578125" style="2" bestFit="1" customWidth="1"/>
    <col min="5677" max="5694" width="8.85546875" style="2"/>
    <col min="5695" max="5695" width="10.42578125" style="2" bestFit="1" customWidth="1"/>
    <col min="5696" max="5713" width="8.85546875" style="2"/>
    <col min="5714" max="5714" width="10.42578125" style="2" bestFit="1" customWidth="1"/>
    <col min="5715" max="5732" width="8.85546875" style="2"/>
    <col min="5733" max="5733" width="10.42578125" style="2" bestFit="1" customWidth="1"/>
    <col min="5734" max="5751" width="8.85546875" style="2"/>
    <col min="5752" max="5752" width="10.42578125" style="2" bestFit="1" customWidth="1"/>
    <col min="5753" max="5889" width="8.85546875" style="2"/>
    <col min="5890" max="5890" width="5.7109375" style="2" customWidth="1"/>
    <col min="5891" max="5891" width="38.140625" style="2" bestFit="1" customWidth="1"/>
    <col min="5892" max="5900" width="12.7109375" style="2" customWidth="1"/>
    <col min="5901" max="5912" width="8.85546875" style="2"/>
    <col min="5913" max="5913" width="10.42578125" style="2" bestFit="1" customWidth="1"/>
    <col min="5914" max="5931" width="8.85546875" style="2"/>
    <col min="5932" max="5932" width="10.42578125" style="2" bestFit="1" customWidth="1"/>
    <col min="5933" max="5950" width="8.85546875" style="2"/>
    <col min="5951" max="5951" width="10.42578125" style="2" bestFit="1" customWidth="1"/>
    <col min="5952" max="5969" width="8.85546875" style="2"/>
    <col min="5970" max="5970" width="10.42578125" style="2" bestFit="1" customWidth="1"/>
    <col min="5971" max="5988" width="8.85546875" style="2"/>
    <col min="5989" max="5989" width="10.42578125" style="2" bestFit="1" customWidth="1"/>
    <col min="5990" max="6007" width="8.85546875" style="2"/>
    <col min="6008" max="6008" width="10.42578125" style="2" bestFit="1" customWidth="1"/>
    <col min="6009" max="6145" width="8.85546875" style="2"/>
    <col min="6146" max="6146" width="5.7109375" style="2" customWidth="1"/>
    <col min="6147" max="6147" width="38.140625" style="2" bestFit="1" customWidth="1"/>
    <col min="6148" max="6156" width="12.7109375" style="2" customWidth="1"/>
    <col min="6157" max="6168" width="8.85546875" style="2"/>
    <col min="6169" max="6169" width="10.42578125" style="2" bestFit="1" customWidth="1"/>
    <col min="6170" max="6187" width="8.85546875" style="2"/>
    <col min="6188" max="6188" width="10.42578125" style="2" bestFit="1" customWidth="1"/>
    <col min="6189" max="6206" width="8.85546875" style="2"/>
    <col min="6207" max="6207" width="10.42578125" style="2" bestFit="1" customWidth="1"/>
    <col min="6208" max="6225" width="8.85546875" style="2"/>
    <col min="6226" max="6226" width="10.42578125" style="2" bestFit="1" customWidth="1"/>
    <col min="6227" max="6244" width="8.85546875" style="2"/>
    <col min="6245" max="6245" width="10.42578125" style="2" bestFit="1" customWidth="1"/>
    <col min="6246" max="6263" width="8.85546875" style="2"/>
    <col min="6264" max="6264" width="10.42578125" style="2" bestFit="1" customWidth="1"/>
    <col min="6265" max="6401" width="8.85546875" style="2"/>
    <col min="6402" max="6402" width="5.7109375" style="2" customWidth="1"/>
    <col min="6403" max="6403" width="38.140625" style="2" bestFit="1" customWidth="1"/>
    <col min="6404" max="6412" width="12.7109375" style="2" customWidth="1"/>
    <col min="6413" max="6424" width="8.85546875" style="2"/>
    <col min="6425" max="6425" width="10.42578125" style="2" bestFit="1" customWidth="1"/>
    <col min="6426" max="6443" width="8.85546875" style="2"/>
    <col min="6444" max="6444" width="10.42578125" style="2" bestFit="1" customWidth="1"/>
    <col min="6445" max="6462" width="8.85546875" style="2"/>
    <col min="6463" max="6463" width="10.42578125" style="2" bestFit="1" customWidth="1"/>
    <col min="6464" max="6481" width="8.85546875" style="2"/>
    <col min="6482" max="6482" width="10.42578125" style="2" bestFit="1" customWidth="1"/>
    <col min="6483" max="6500" width="8.85546875" style="2"/>
    <col min="6501" max="6501" width="10.42578125" style="2" bestFit="1" customWidth="1"/>
    <col min="6502" max="6519" width="8.85546875" style="2"/>
    <col min="6520" max="6520" width="10.42578125" style="2" bestFit="1" customWidth="1"/>
    <col min="6521" max="6657" width="8.85546875" style="2"/>
    <col min="6658" max="6658" width="5.7109375" style="2" customWidth="1"/>
    <col min="6659" max="6659" width="38.140625" style="2" bestFit="1" customWidth="1"/>
    <col min="6660" max="6668" width="12.7109375" style="2" customWidth="1"/>
    <col min="6669" max="6680" width="8.85546875" style="2"/>
    <col min="6681" max="6681" width="10.42578125" style="2" bestFit="1" customWidth="1"/>
    <col min="6682" max="6699" width="8.85546875" style="2"/>
    <col min="6700" max="6700" width="10.42578125" style="2" bestFit="1" customWidth="1"/>
    <col min="6701" max="6718" width="8.85546875" style="2"/>
    <col min="6719" max="6719" width="10.42578125" style="2" bestFit="1" customWidth="1"/>
    <col min="6720" max="6737" width="8.85546875" style="2"/>
    <col min="6738" max="6738" width="10.42578125" style="2" bestFit="1" customWidth="1"/>
    <col min="6739" max="6756" width="8.85546875" style="2"/>
    <col min="6757" max="6757" width="10.42578125" style="2" bestFit="1" customWidth="1"/>
    <col min="6758" max="6775" width="8.85546875" style="2"/>
    <col min="6776" max="6776" width="10.42578125" style="2" bestFit="1" customWidth="1"/>
    <col min="6777" max="6913" width="8.85546875" style="2"/>
    <col min="6914" max="6914" width="5.7109375" style="2" customWidth="1"/>
    <col min="6915" max="6915" width="38.140625" style="2" bestFit="1" customWidth="1"/>
    <col min="6916" max="6924" width="12.7109375" style="2" customWidth="1"/>
    <col min="6925" max="6936" width="8.85546875" style="2"/>
    <col min="6937" max="6937" width="10.42578125" style="2" bestFit="1" customWidth="1"/>
    <col min="6938" max="6955" width="8.85546875" style="2"/>
    <col min="6956" max="6956" width="10.42578125" style="2" bestFit="1" customWidth="1"/>
    <col min="6957" max="6974" width="8.85546875" style="2"/>
    <col min="6975" max="6975" width="10.42578125" style="2" bestFit="1" customWidth="1"/>
    <col min="6976" max="6993" width="8.85546875" style="2"/>
    <col min="6994" max="6994" width="10.42578125" style="2" bestFit="1" customWidth="1"/>
    <col min="6995" max="7012" width="8.85546875" style="2"/>
    <col min="7013" max="7013" width="10.42578125" style="2" bestFit="1" customWidth="1"/>
    <col min="7014" max="7031" width="8.85546875" style="2"/>
    <col min="7032" max="7032" width="10.42578125" style="2" bestFit="1" customWidth="1"/>
    <col min="7033" max="7169" width="8.85546875" style="2"/>
    <col min="7170" max="7170" width="5.7109375" style="2" customWidth="1"/>
    <col min="7171" max="7171" width="38.140625" style="2" bestFit="1" customWidth="1"/>
    <col min="7172" max="7180" width="12.7109375" style="2" customWidth="1"/>
    <col min="7181" max="7192" width="8.85546875" style="2"/>
    <col min="7193" max="7193" width="10.42578125" style="2" bestFit="1" customWidth="1"/>
    <col min="7194" max="7211" width="8.85546875" style="2"/>
    <col min="7212" max="7212" width="10.42578125" style="2" bestFit="1" customWidth="1"/>
    <col min="7213" max="7230" width="8.85546875" style="2"/>
    <col min="7231" max="7231" width="10.42578125" style="2" bestFit="1" customWidth="1"/>
    <col min="7232" max="7249" width="8.85546875" style="2"/>
    <col min="7250" max="7250" width="10.42578125" style="2" bestFit="1" customWidth="1"/>
    <col min="7251" max="7268" width="8.85546875" style="2"/>
    <col min="7269" max="7269" width="10.42578125" style="2" bestFit="1" customWidth="1"/>
    <col min="7270" max="7287" width="8.85546875" style="2"/>
    <col min="7288" max="7288" width="10.42578125" style="2" bestFit="1" customWidth="1"/>
    <col min="7289" max="7425" width="8.85546875" style="2"/>
    <col min="7426" max="7426" width="5.7109375" style="2" customWidth="1"/>
    <col min="7427" max="7427" width="38.140625" style="2" bestFit="1" customWidth="1"/>
    <col min="7428" max="7436" width="12.7109375" style="2" customWidth="1"/>
    <col min="7437" max="7448" width="8.85546875" style="2"/>
    <col min="7449" max="7449" width="10.42578125" style="2" bestFit="1" customWidth="1"/>
    <col min="7450" max="7467" width="8.85546875" style="2"/>
    <col min="7468" max="7468" width="10.42578125" style="2" bestFit="1" customWidth="1"/>
    <col min="7469" max="7486" width="8.85546875" style="2"/>
    <col min="7487" max="7487" width="10.42578125" style="2" bestFit="1" customWidth="1"/>
    <col min="7488" max="7505" width="8.85546875" style="2"/>
    <col min="7506" max="7506" width="10.42578125" style="2" bestFit="1" customWidth="1"/>
    <col min="7507" max="7524" width="8.85546875" style="2"/>
    <col min="7525" max="7525" width="10.42578125" style="2" bestFit="1" customWidth="1"/>
    <col min="7526" max="7543" width="8.85546875" style="2"/>
    <col min="7544" max="7544" width="10.42578125" style="2" bestFit="1" customWidth="1"/>
    <col min="7545" max="7681" width="8.85546875" style="2"/>
    <col min="7682" max="7682" width="5.7109375" style="2" customWidth="1"/>
    <col min="7683" max="7683" width="38.140625" style="2" bestFit="1" customWidth="1"/>
    <col min="7684" max="7692" width="12.7109375" style="2" customWidth="1"/>
    <col min="7693" max="7704" width="8.85546875" style="2"/>
    <col min="7705" max="7705" width="10.42578125" style="2" bestFit="1" customWidth="1"/>
    <col min="7706" max="7723" width="8.85546875" style="2"/>
    <col min="7724" max="7724" width="10.42578125" style="2" bestFit="1" customWidth="1"/>
    <col min="7725" max="7742" width="8.85546875" style="2"/>
    <col min="7743" max="7743" width="10.42578125" style="2" bestFit="1" customWidth="1"/>
    <col min="7744" max="7761" width="8.85546875" style="2"/>
    <col min="7762" max="7762" width="10.42578125" style="2" bestFit="1" customWidth="1"/>
    <col min="7763" max="7780" width="8.85546875" style="2"/>
    <col min="7781" max="7781" width="10.42578125" style="2" bestFit="1" customWidth="1"/>
    <col min="7782" max="7799" width="8.85546875" style="2"/>
    <col min="7800" max="7800" width="10.42578125" style="2" bestFit="1" customWidth="1"/>
    <col min="7801" max="7937" width="8.85546875" style="2"/>
    <col min="7938" max="7938" width="5.7109375" style="2" customWidth="1"/>
    <col min="7939" max="7939" width="38.140625" style="2" bestFit="1" customWidth="1"/>
    <col min="7940" max="7948" width="12.7109375" style="2" customWidth="1"/>
    <col min="7949" max="7960" width="8.85546875" style="2"/>
    <col min="7961" max="7961" width="10.42578125" style="2" bestFit="1" customWidth="1"/>
    <col min="7962" max="7979" width="8.85546875" style="2"/>
    <col min="7980" max="7980" width="10.42578125" style="2" bestFit="1" customWidth="1"/>
    <col min="7981" max="7998" width="8.85546875" style="2"/>
    <col min="7999" max="7999" width="10.42578125" style="2" bestFit="1" customWidth="1"/>
    <col min="8000" max="8017" width="8.85546875" style="2"/>
    <col min="8018" max="8018" width="10.42578125" style="2" bestFit="1" customWidth="1"/>
    <col min="8019" max="8036" width="8.85546875" style="2"/>
    <col min="8037" max="8037" width="10.42578125" style="2" bestFit="1" customWidth="1"/>
    <col min="8038" max="8055" width="8.85546875" style="2"/>
    <col min="8056" max="8056" width="10.42578125" style="2" bestFit="1" customWidth="1"/>
    <col min="8057" max="8193" width="8.85546875" style="2"/>
    <col min="8194" max="8194" width="5.7109375" style="2" customWidth="1"/>
    <col min="8195" max="8195" width="38.140625" style="2" bestFit="1" customWidth="1"/>
    <col min="8196" max="8204" width="12.7109375" style="2" customWidth="1"/>
    <col min="8205" max="8216" width="8.85546875" style="2"/>
    <col min="8217" max="8217" width="10.42578125" style="2" bestFit="1" customWidth="1"/>
    <col min="8218" max="8235" width="8.85546875" style="2"/>
    <col min="8236" max="8236" width="10.42578125" style="2" bestFit="1" customWidth="1"/>
    <col min="8237" max="8254" width="8.85546875" style="2"/>
    <col min="8255" max="8255" width="10.42578125" style="2" bestFit="1" customWidth="1"/>
    <col min="8256" max="8273" width="8.85546875" style="2"/>
    <col min="8274" max="8274" width="10.42578125" style="2" bestFit="1" customWidth="1"/>
    <col min="8275" max="8292" width="8.85546875" style="2"/>
    <col min="8293" max="8293" width="10.42578125" style="2" bestFit="1" customWidth="1"/>
    <col min="8294" max="8311" width="8.85546875" style="2"/>
    <col min="8312" max="8312" width="10.42578125" style="2" bestFit="1" customWidth="1"/>
    <col min="8313" max="8449" width="8.85546875" style="2"/>
    <col min="8450" max="8450" width="5.7109375" style="2" customWidth="1"/>
    <col min="8451" max="8451" width="38.140625" style="2" bestFit="1" customWidth="1"/>
    <col min="8452" max="8460" width="12.7109375" style="2" customWidth="1"/>
    <col min="8461" max="8472" width="8.85546875" style="2"/>
    <col min="8473" max="8473" width="10.42578125" style="2" bestFit="1" customWidth="1"/>
    <col min="8474" max="8491" width="8.85546875" style="2"/>
    <col min="8492" max="8492" width="10.42578125" style="2" bestFit="1" customWidth="1"/>
    <col min="8493" max="8510" width="8.85546875" style="2"/>
    <col min="8511" max="8511" width="10.42578125" style="2" bestFit="1" customWidth="1"/>
    <col min="8512" max="8529" width="8.85546875" style="2"/>
    <col min="8530" max="8530" width="10.42578125" style="2" bestFit="1" customWidth="1"/>
    <col min="8531" max="8548" width="8.85546875" style="2"/>
    <col min="8549" max="8549" width="10.42578125" style="2" bestFit="1" customWidth="1"/>
    <col min="8550" max="8567" width="8.85546875" style="2"/>
    <col min="8568" max="8568" width="10.42578125" style="2" bestFit="1" customWidth="1"/>
    <col min="8569" max="8705" width="8.85546875" style="2"/>
    <col min="8706" max="8706" width="5.7109375" style="2" customWidth="1"/>
    <col min="8707" max="8707" width="38.140625" style="2" bestFit="1" customWidth="1"/>
    <col min="8708" max="8716" width="12.7109375" style="2" customWidth="1"/>
    <col min="8717" max="8728" width="8.85546875" style="2"/>
    <col min="8729" max="8729" width="10.42578125" style="2" bestFit="1" customWidth="1"/>
    <col min="8730" max="8747" width="8.85546875" style="2"/>
    <col min="8748" max="8748" width="10.42578125" style="2" bestFit="1" customWidth="1"/>
    <col min="8749" max="8766" width="8.85546875" style="2"/>
    <col min="8767" max="8767" width="10.42578125" style="2" bestFit="1" customWidth="1"/>
    <col min="8768" max="8785" width="8.85546875" style="2"/>
    <col min="8786" max="8786" width="10.42578125" style="2" bestFit="1" customWidth="1"/>
    <col min="8787" max="8804" width="8.85546875" style="2"/>
    <col min="8805" max="8805" width="10.42578125" style="2" bestFit="1" customWidth="1"/>
    <col min="8806" max="8823" width="8.85546875" style="2"/>
    <col min="8824" max="8824" width="10.42578125" style="2" bestFit="1" customWidth="1"/>
    <col min="8825" max="8961" width="8.85546875" style="2"/>
    <col min="8962" max="8962" width="5.7109375" style="2" customWidth="1"/>
    <col min="8963" max="8963" width="38.140625" style="2" bestFit="1" customWidth="1"/>
    <col min="8964" max="8972" width="12.7109375" style="2" customWidth="1"/>
    <col min="8973" max="8984" width="8.85546875" style="2"/>
    <col min="8985" max="8985" width="10.42578125" style="2" bestFit="1" customWidth="1"/>
    <col min="8986" max="9003" width="8.85546875" style="2"/>
    <col min="9004" max="9004" width="10.42578125" style="2" bestFit="1" customWidth="1"/>
    <col min="9005" max="9022" width="8.85546875" style="2"/>
    <col min="9023" max="9023" width="10.42578125" style="2" bestFit="1" customWidth="1"/>
    <col min="9024" max="9041" width="8.85546875" style="2"/>
    <col min="9042" max="9042" width="10.42578125" style="2" bestFit="1" customWidth="1"/>
    <col min="9043" max="9060" width="8.85546875" style="2"/>
    <col min="9061" max="9061" width="10.42578125" style="2" bestFit="1" customWidth="1"/>
    <col min="9062" max="9079" width="8.85546875" style="2"/>
    <col min="9080" max="9080" width="10.42578125" style="2" bestFit="1" customWidth="1"/>
    <col min="9081" max="9217" width="8.85546875" style="2"/>
    <col min="9218" max="9218" width="5.7109375" style="2" customWidth="1"/>
    <col min="9219" max="9219" width="38.140625" style="2" bestFit="1" customWidth="1"/>
    <col min="9220" max="9228" width="12.7109375" style="2" customWidth="1"/>
    <col min="9229" max="9240" width="8.85546875" style="2"/>
    <col min="9241" max="9241" width="10.42578125" style="2" bestFit="1" customWidth="1"/>
    <col min="9242" max="9259" width="8.85546875" style="2"/>
    <col min="9260" max="9260" width="10.42578125" style="2" bestFit="1" customWidth="1"/>
    <col min="9261" max="9278" width="8.85546875" style="2"/>
    <col min="9279" max="9279" width="10.42578125" style="2" bestFit="1" customWidth="1"/>
    <col min="9280" max="9297" width="8.85546875" style="2"/>
    <col min="9298" max="9298" width="10.42578125" style="2" bestFit="1" customWidth="1"/>
    <col min="9299" max="9316" width="8.85546875" style="2"/>
    <col min="9317" max="9317" width="10.42578125" style="2" bestFit="1" customWidth="1"/>
    <col min="9318" max="9335" width="8.85546875" style="2"/>
    <col min="9336" max="9336" width="10.42578125" style="2" bestFit="1" customWidth="1"/>
    <col min="9337" max="9473" width="8.85546875" style="2"/>
    <col min="9474" max="9474" width="5.7109375" style="2" customWidth="1"/>
    <col min="9475" max="9475" width="38.140625" style="2" bestFit="1" customWidth="1"/>
    <col min="9476" max="9484" width="12.7109375" style="2" customWidth="1"/>
    <col min="9485" max="9496" width="8.85546875" style="2"/>
    <col min="9497" max="9497" width="10.42578125" style="2" bestFit="1" customWidth="1"/>
    <col min="9498" max="9515" width="8.85546875" style="2"/>
    <col min="9516" max="9516" width="10.42578125" style="2" bestFit="1" customWidth="1"/>
    <col min="9517" max="9534" width="8.85546875" style="2"/>
    <col min="9535" max="9535" width="10.42578125" style="2" bestFit="1" customWidth="1"/>
    <col min="9536" max="9553" width="8.85546875" style="2"/>
    <col min="9554" max="9554" width="10.42578125" style="2" bestFit="1" customWidth="1"/>
    <col min="9555" max="9572" width="8.85546875" style="2"/>
    <col min="9573" max="9573" width="10.42578125" style="2" bestFit="1" customWidth="1"/>
    <col min="9574" max="9591" width="8.85546875" style="2"/>
    <col min="9592" max="9592" width="10.42578125" style="2" bestFit="1" customWidth="1"/>
    <col min="9593" max="9729" width="8.85546875" style="2"/>
    <col min="9730" max="9730" width="5.7109375" style="2" customWidth="1"/>
    <col min="9731" max="9731" width="38.140625" style="2" bestFit="1" customWidth="1"/>
    <col min="9732" max="9740" width="12.7109375" style="2" customWidth="1"/>
    <col min="9741" max="9752" width="8.85546875" style="2"/>
    <col min="9753" max="9753" width="10.42578125" style="2" bestFit="1" customWidth="1"/>
    <col min="9754" max="9771" width="8.85546875" style="2"/>
    <col min="9772" max="9772" width="10.42578125" style="2" bestFit="1" customWidth="1"/>
    <col min="9773" max="9790" width="8.85546875" style="2"/>
    <col min="9791" max="9791" width="10.42578125" style="2" bestFit="1" customWidth="1"/>
    <col min="9792" max="9809" width="8.85546875" style="2"/>
    <col min="9810" max="9810" width="10.42578125" style="2" bestFit="1" customWidth="1"/>
    <col min="9811" max="9828" width="8.85546875" style="2"/>
    <col min="9829" max="9829" width="10.42578125" style="2" bestFit="1" customWidth="1"/>
    <col min="9830" max="9847" width="8.85546875" style="2"/>
    <col min="9848" max="9848" width="10.42578125" style="2" bestFit="1" customWidth="1"/>
    <col min="9849" max="9985" width="8.85546875" style="2"/>
    <col min="9986" max="9986" width="5.7109375" style="2" customWidth="1"/>
    <col min="9987" max="9987" width="38.140625" style="2" bestFit="1" customWidth="1"/>
    <col min="9988" max="9996" width="12.7109375" style="2" customWidth="1"/>
    <col min="9997" max="10008" width="8.85546875" style="2"/>
    <col min="10009" max="10009" width="10.42578125" style="2" bestFit="1" customWidth="1"/>
    <col min="10010" max="10027" width="8.85546875" style="2"/>
    <col min="10028" max="10028" width="10.42578125" style="2" bestFit="1" customWidth="1"/>
    <col min="10029" max="10046" width="8.85546875" style="2"/>
    <col min="10047" max="10047" width="10.42578125" style="2" bestFit="1" customWidth="1"/>
    <col min="10048" max="10065" width="8.85546875" style="2"/>
    <col min="10066" max="10066" width="10.42578125" style="2" bestFit="1" customWidth="1"/>
    <col min="10067" max="10084" width="8.85546875" style="2"/>
    <col min="10085" max="10085" width="10.42578125" style="2" bestFit="1" customWidth="1"/>
    <col min="10086" max="10103" width="8.85546875" style="2"/>
    <col min="10104" max="10104" width="10.42578125" style="2" bestFit="1" customWidth="1"/>
    <col min="10105" max="10241" width="8.85546875" style="2"/>
    <col min="10242" max="10242" width="5.7109375" style="2" customWidth="1"/>
    <col min="10243" max="10243" width="38.140625" style="2" bestFit="1" customWidth="1"/>
    <col min="10244" max="10252" width="12.7109375" style="2" customWidth="1"/>
    <col min="10253" max="10264" width="8.85546875" style="2"/>
    <col min="10265" max="10265" width="10.42578125" style="2" bestFit="1" customWidth="1"/>
    <col min="10266" max="10283" width="8.85546875" style="2"/>
    <col min="10284" max="10284" width="10.42578125" style="2" bestFit="1" customWidth="1"/>
    <col min="10285" max="10302" width="8.85546875" style="2"/>
    <col min="10303" max="10303" width="10.42578125" style="2" bestFit="1" customWidth="1"/>
    <col min="10304" max="10321" width="8.85546875" style="2"/>
    <col min="10322" max="10322" width="10.42578125" style="2" bestFit="1" customWidth="1"/>
    <col min="10323" max="10340" width="8.85546875" style="2"/>
    <col min="10341" max="10341" width="10.42578125" style="2" bestFit="1" customWidth="1"/>
    <col min="10342" max="10359" width="8.85546875" style="2"/>
    <col min="10360" max="10360" width="10.42578125" style="2" bestFit="1" customWidth="1"/>
    <col min="10361" max="10497" width="8.85546875" style="2"/>
    <col min="10498" max="10498" width="5.7109375" style="2" customWidth="1"/>
    <col min="10499" max="10499" width="38.140625" style="2" bestFit="1" customWidth="1"/>
    <col min="10500" max="10508" width="12.7109375" style="2" customWidth="1"/>
    <col min="10509" max="10520" width="8.85546875" style="2"/>
    <col min="10521" max="10521" width="10.42578125" style="2" bestFit="1" customWidth="1"/>
    <col min="10522" max="10539" width="8.85546875" style="2"/>
    <col min="10540" max="10540" width="10.42578125" style="2" bestFit="1" customWidth="1"/>
    <col min="10541" max="10558" width="8.85546875" style="2"/>
    <col min="10559" max="10559" width="10.42578125" style="2" bestFit="1" customWidth="1"/>
    <col min="10560" max="10577" width="8.85546875" style="2"/>
    <col min="10578" max="10578" width="10.42578125" style="2" bestFit="1" customWidth="1"/>
    <col min="10579" max="10596" width="8.85546875" style="2"/>
    <col min="10597" max="10597" width="10.42578125" style="2" bestFit="1" customWidth="1"/>
    <col min="10598" max="10615" width="8.85546875" style="2"/>
    <col min="10616" max="10616" width="10.42578125" style="2" bestFit="1" customWidth="1"/>
    <col min="10617" max="10753" width="8.85546875" style="2"/>
    <col min="10754" max="10754" width="5.7109375" style="2" customWidth="1"/>
    <col min="10755" max="10755" width="38.140625" style="2" bestFit="1" customWidth="1"/>
    <col min="10756" max="10764" width="12.7109375" style="2" customWidth="1"/>
    <col min="10765" max="10776" width="8.85546875" style="2"/>
    <col min="10777" max="10777" width="10.42578125" style="2" bestFit="1" customWidth="1"/>
    <col min="10778" max="10795" width="8.85546875" style="2"/>
    <col min="10796" max="10796" width="10.42578125" style="2" bestFit="1" customWidth="1"/>
    <col min="10797" max="10814" width="8.85546875" style="2"/>
    <col min="10815" max="10815" width="10.42578125" style="2" bestFit="1" customWidth="1"/>
    <col min="10816" max="10833" width="8.85546875" style="2"/>
    <col min="10834" max="10834" width="10.42578125" style="2" bestFit="1" customWidth="1"/>
    <col min="10835" max="10852" width="8.85546875" style="2"/>
    <col min="10853" max="10853" width="10.42578125" style="2" bestFit="1" customWidth="1"/>
    <col min="10854" max="10871" width="8.85546875" style="2"/>
    <col min="10872" max="10872" width="10.42578125" style="2" bestFit="1" customWidth="1"/>
    <col min="10873" max="11009" width="8.85546875" style="2"/>
    <col min="11010" max="11010" width="5.7109375" style="2" customWidth="1"/>
    <col min="11011" max="11011" width="38.140625" style="2" bestFit="1" customWidth="1"/>
    <col min="11012" max="11020" width="12.7109375" style="2" customWidth="1"/>
    <col min="11021" max="11032" width="8.85546875" style="2"/>
    <col min="11033" max="11033" width="10.42578125" style="2" bestFit="1" customWidth="1"/>
    <col min="11034" max="11051" width="8.85546875" style="2"/>
    <col min="11052" max="11052" width="10.42578125" style="2" bestFit="1" customWidth="1"/>
    <col min="11053" max="11070" width="8.85546875" style="2"/>
    <col min="11071" max="11071" width="10.42578125" style="2" bestFit="1" customWidth="1"/>
    <col min="11072" max="11089" width="8.85546875" style="2"/>
    <col min="11090" max="11090" width="10.42578125" style="2" bestFit="1" customWidth="1"/>
    <col min="11091" max="11108" width="8.85546875" style="2"/>
    <col min="11109" max="11109" width="10.42578125" style="2" bestFit="1" customWidth="1"/>
    <col min="11110" max="11127" width="8.85546875" style="2"/>
    <col min="11128" max="11128" width="10.42578125" style="2" bestFit="1" customWidth="1"/>
    <col min="11129" max="11265" width="8.85546875" style="2"/>
    <col min="11266" max="11266" width="5.7109375" style="2" customWidth="1"/>
    <col min="11267" max="11267" width="38.140625" style="2" bestFit="1" customWidth="1"/>
    <col min="11268" max="11276" width="12.7109375" style="2" customWidth="1"/>
    <col min="11277" max="11288" width="8.85546875" style="2"/>
    <col min="11289" max="11289" width="10.42578125" style="2" bestFit="1" customWidth="1"/>
    <col min="11290" max="11307" width="8.85546875" style="2"/>
    <col min="11308" max="11308" width="10.42578125" style="2" bestFit="1" customWidth="1"/>
    <col min="11309" max="11326" width="8.85546875" style="2"/>
    <col min="11327" max="11327" width="10.42578125" style="2" bestFit="1" customWidth="1"/>
    <col min="11328" max="11345" width="8.85546875" style="2"/>
    <col min="11346" max="11346" width="10.42578125" style="2" bestFit="1" customWidth="1"/>
    <col min="11347" max="11364" width="8.85546875" style="2"/>
    <col min="11365" max="11365" width="10.42578125" style="2" bestFit="1" customWidth="1"/>
    <col min="11366" max="11383" width="8.85546875" style="2"/>
    <col min="11384" max="11384" width="10.42578125" style="2" bestFit="1" customWidth="1"/>
    <col min="11385" max="11521" width="8.85546875" style="2"/>
    <col min="11522" max="11522" width="5.7109375" style="2" customWidth="1"/>
    <col min="11523" max="11523" width="38.140625" style="2" bestFit="1" customWidth="1"/>
    <col min="11524" max="11532" width="12.7109375" style="2" customWidth="1"/>
    <col min="11533" max="11544" width="8.85546875" style="2"/>
    <col min="11545" max="11545" width="10.42578125" style="2" bestFit="1" customWidth="1"/>
    <col min="11546" max="11563" width="8.85546875" style="2"/>
    <col min="11564" max="11564" width="10.42578125" style="2" bestFit="1" customWidth="1"/>
    <col min="11565" max="11582" width="8.85546875" style="2"/>
    <col min="11583" max="11583" width="10.42578125" style="2" bestFit="1" customWidth="1"/>
    <col min="11584" max="11601" width="8.85546875" style="2"/>
    <col min="11602" max="11602" width="10.42578125" style="2" bestFit="1" customWidth="1"/>
    <col min="11603" max="11620" width="8.85546875" style="2"/>
    <col min="11621" max="11621" width="10.42578125" style="2" bestFit="1" customWidth="1"/>
    <col min="11622" max="11639" width="8.85546875" style="2"/>
    <col min="11640" max="11640" width="10.42578125" style="2" bestFit="1" customWidth="1"/>
    <col min="11641" max="11777" width="8.85546875" style="2"/>
    <col min="11778" max="11778" width="5.7109375" style="2" customWidth="1"/>
    <col min="11779" max="11779" width="38.140625" style="2" bestFit="1" customWidth="1"/>
    <col min="11780" max="11788" width="12.7109375" style="2" customWidth="1"/>
    <col min="11789" max="11800" width="8.85546875" style="2"/>
    <col min="11801" max="11801" width="10.42578125" style="2" bestFit="1" customWidth="1"/>
    <col min="11802" max="11819" width="8.85546875" style="2"/>
    <col min="11820" max="11820" width="10.42578125" style="2" bestFit="1" customWidth="1"/>
    <col min="11821" max="11838" width="8.85546875" style="2"/>
    <col min="11839" max="11839" width="10.42578125" style="2" bestFit="1" customWidth="1"/>
    <col min="11840" max="11857" width="8.85546875" style="2"/>
    <col min="11858" max="11858" width="10.42578125" style="2" bestFit="1" customWidth="1"/>
    <col min="11859" max="11876" width="8.85546875" style="2"/>
    <col min="11877" max="11877" width="10.42578125" style="2" bestFit="1" customWidth="1"/>
    <col min="11878" max="11895" width="8.85546875" style="2"/>
    <col min="11896" max="11896" width="10.42578125" style="2" bestFit="1" customWidth="1"/>
    <col min="11897" max="12033" width="8.85546875" style="2"/>
    <col min="12034" max="12034" width="5.7109375" style="2" customWidth="1"/>
    <col min="12035" max="12035" width="38.140625" style="2" bestFit="1" customWidth="1"/>
    <col min="12036" max="12044" width="12.7109375" style="2" customWidth="1"/>
    <col min="12045" max="12056" width="8.85546875" style="2"/>
    <col min="12057" max="12057" width="10.42578125" style="2" bestFit="1" customWidth="1"/>
    <col min="12058" max="12075" width="8.85546875" style="2"/>
    <col min="12076" max="12076" width="10.42578125" style="2" bestFit="1" customWidth="1"/>
    <col min="12077" max="12094" width="8.85546875" style="2"/>
    <col min="12095" max="12095" width="10.42578125" style="2" bestFit="1" customWidth="1"/>
    <col min="12096" max="12113" width="8.85546875" style="2"/>
    <col min="12114" max="12114" width="10.42578125" style="2" bestFit="1" customWidth="1"/>
    <col min="12115" max="12132" width="8.85546875" style="2"/>
    <col min="12133" max="12133" width="10.42578125" style="2" bestFit="1" customWidth="1"/>
    <col min="12134" max="12151" width="8.85546875" style="2"/>
    <col min="12152" max="12152" width="10.42578125" style="2" bestFit="1" customWidth="1"/>
    <col min="12153" max="12289" width="8.85546875" style="2"/>
    <col min="12290" max="12290" width="5.7109375" style="2" customWidth="1"/>
    <col min="12291" max="12291" width="38.140625" style="2" bestFit="1" customWidth="1"/>
    <col min="12292" max="12300" width="12.7109375" style="2" customWidth="1"/>
    <col min="12301" max="12312" width="8.85546875" style="2"/>
    <col min="12313" max="12313" width="10.42578125" style="2" bestFit="1" customWidth="1"/>
    <col min="12314" max="12331" width="8.85546875" style="2"/>
    <col min="12332" max="12332" width="10.42578125" style="2" bestFit="1" customWidth="1"/>
    <col min="12333" max="12350" width="8.85546875" style="2"/>
    <col min="12351" max="12351" width="10.42578125" style="2" bestFit="1" customWidth="1"/>
    <col min="12352" max="12369" width="8.85546875" style="2"/>
    <col min="12370" max="12370" width="10.42578125" style="2" bestFit="1" customWidth="1"/>
    <col min="12371" max="12388" width="8.85546875" style="2"/>
    <col min="12389" max="12389" width="10.42578125" style="2" bestFit="1" customWidth="1"/>
    <col min="12390" max="12407" width="8.85546875" style="2"/>
    <col min="12408" max="12408" width="10.42578125" style="2" bestFit="1" customWidth="1"/>
    <col min="12409" max="12545" width="8.85546875" style="2"/>
    <col min="12546" max="12546" width="5.7109375" style="2" customWidth="1"/>
    <col min="12547" max="12547" width="38.140625" style="2" bestFit="1" customWidth="1"/>
    <col min="12548" max="12556" width="12.7109375" style="2" customWidth="1"/>
    <col min="12557" max="12568" width="8.85546875" style="2"/>
    <col min="12569" max="12569" width="10.42578125" style="2" bestFit="1" customWidth="1"/>
    <col min="12570" max="12587" width="8.85546875" style="2"/>
    <col min="12588" max="12588" width="10.42578125" style="2" bestFit="1" customWidth="1"/>
    <col min="12589" max="12606" width="8.85546875" style="2"/>
    <col min="12607" max="12607" width="10.42578125" style="2" bestFit="1" customWidth="1"/>
    <col min="12608" max="12625" width="8.85546875" style="2"/>
    <col min="12626" max="12626" width="10.42578125" style="2" bestFit="1" customWidth="1"/>
    <col min="12627" max="12644" width="8.85546875" style="2"/>
    <col min="12645" max="12645" width="10.42578125" style="2" bestFit="1" customWidth="1"/>
    <col min="12646" max="12663" width="8.85546875" style="2"/>
    <col min="12664" max="12664" width="10.42578125" style="2" bestFit="1" customWidth="1"/>
    <col min="12665" max="12801" width="8.85546875" style="2"/>
    <col min="12802" max="12802" width="5.7109375" style="2" customWidth="1"/>
    <col min="12803" max="12803" width="38.140625" style="2" bestFit="1" customWidth="1"/>
    <col min="12804" max="12812" width="12.7109375" style="2" customWidth="1"/>
    <col min="12813" max="12824" width="8.85546875" style="2"/>
    <col min="12825" max="12825" width="10.42578125" style="2" bestFit="1" customWidth="1"/>
    <col min="12826" max="12843" width="8.85546875" style="2"/>
    <col min="12844" max="12844" width="10.42578125" style="2" bestFit="1" customWidth="1"/>
    <col min="12845" max="12862" width="8.85546875" style="2"/>
    <col min="12863" max="12863" width="10.42578125" style="2" bestFit="1" customWidth="1"/>
    <col min="12864" max="12881" width="8.85546875" style="2"/>
    <col min="12882" max="12882" width="10.42578125" style="2" bestFit="1" customWidth="1"/>
    <col min="12883" max="12900" width="8.85546875" style="2"/>
    <col min="12901" max="12901" width="10.42578125" style="2" bestFit="1" customWidth="1"/>
    <col min="12902" max="12919" width="8.85546875" style="2"/>
    <col min="12920" max="12920" width="10.42578125" style="2" bestFit="1" customWidth="1"/>
    <col min="12921" max="13057" width="8.85546875" style="2"/>
    <col min="13058" max="13058" width="5.7109375" style="2" customWidth="1"/>
    <col min="13059" max="13059" width="38.140625" style="2" bestFit="1" customWidth="1"/>
    <col min="13060" max="13068" width="12.7109375" style="2" customWidth="1"/>
    <col min="13069" max="13080" width="8.85546875" style="2"/>
    <col min="13081" max="13081" width="10.42578125" style="2" bestFit="1" customWidth="1"/>
    <col min="13082" max="13099" width="8.85546875" style="2"/>
    <col min="13100" max="13100" width="10.42578125" style="2" bestFit="1" customWidth="1"/>
    <col min="13101" max="13118" width="8.85546875" style="2"/>
    <col min="13119" max="13119" width="10.42578125" style="2" bestFit="1" customWidth="1"/>
    <col min="13120" max="13137" width="8.85546875" style="2"/>
    <col min="13138" max="13138" width="10.42578125" style="2" bestFit="1" customWidth="1"/>
    <col min="13139" max="13156" width="8.85546875" style="2"/>
    <col min="13157" max="13157" width="10.42578125" style="2" bestFit="1" customWidth="1"/>
    <col min="13158" max="13175" width="8.85546875" style="2"/>
    <col min="13176" max="13176" width="10.42578125" style="2" bestFit="1" customWidth="1"/>
    <col min="13177" max="13313" width="8.85546875" style="2"/>
    <col min="13314" max="13314" width="5.7109375" style="2" customWidth="1"/>
    <col min="13315" max="13315" width="38.140625" style="2" bestFit="1" customWidth="1"/>
    <col min="13316" max="13324" width="12.7109375" style="2" customWidth="1"/>
    <col min="13325" max="13336" width="8.85546875" style="2"/>
    <col min="13337" max="13337" width="10.42578125" style="2" bestFit="1" customWidth="1"/>
    <col min="13338" max="13355" width="8.85546875" style="2"/>
    <col min="13356" max="13356" width="10.42578125" style="2" bestFit="1" customWidth="1"/>
    <col min="13357" max="13374" width="8.85546875" style="2"/>
    <col min="13375" max="13375" width="10.42578125" style="2" bestFit="1" customWidth="1"/>
    <col min="13376" max="13393" width="8.85546875" style="2"/>
    <col min="13394" max="13394" width="10.42578125" style="2" bestFit="1" customWidth="1"/>
    <col min="13395" max="13412" width="8.85546875" style="2"/>
    <col min="13413" max="13413" width="10.42578125" style="2" bestFit="1" customWidth="1"/>
    <col min="13414" max="13431" width="8.85546875" style="2"/>
    <col min="13432" max="13432" width="10.42578125" style="2" bestFit="1" customWidth="1"/>
    <col min="13433" max="13569" width="8.85546875" style="2"/>
    <col min="13570" max="13570" width="5.7109375" style="2" customWidth="1"/>
    <col min="13571" max="13571" width="38.140625" style="2" bestFit="1" customWidth="1"/>
    <col min="13572" max="13580" width="12.7109375" style="2" customWidth="1"/>
    <col min="13581" max="13592" width="8.85546875" style="2"/>
    <col min="13593" max="13593" width="10.42578125" style="2" bestFit="1" customWidth="1"/>
    <col min="13594" max="13611" width="8.85546875" style="2"/>
    <col min="13612" max="13612" width="10.42578125" style="2" bestFit="1" customWidth="1"/>
    <col min="13613" max="13630" width="8.85546875" style="2"/>
    <col min="13631" max="13631" width="10.42578125" style="2" bestFit="1" customWidth="1"/>
    <col min="13632" max="13649" width="8.85546875" style="2"/>
    <col min="13650" max="13650" width="10.42578125" style="2" bestFit="1" customWidth="1"/>
    <col min="13651" max="13668" width="8.85546875" style="2"/>
    <col min="13669" max="13669" width="10.42578125" style="2" bestFit="1" customWidth="1"/>
    <col min="13670" max="13687" width="8.85546875" style="2"/>
    <col min="13688" max="13688" width="10.42578125" style="2" bestFit="1" customWidth="1"/>
    <col min="13689" max="13825" width="8.85546875" style="2"/>
    <col min="13826" max="13826" width="5.7109375" style="2" customWidth="1"/>
    <col min="13827" max="13827" width="38.140625" style="2" bestFit="1" customWidth="1"/>
    <col min="13828" max="13836" width="12.7109375" style="2" customWidth="1"/>
    <col min="13837" max="13848" width="8.85546875" style="2"/>
    <col min="13849" max="13849" width="10.42578125" style="2" bestFit="1" customWidth="1"/>
    <col min="13850" max="13867" width="8.85546875" style="2"/>
    <col min="13868" max="13868" width="10.42578125" style="2" bestFit="1" customWidth="1"/>
    <col min="13869" max="13886" width="8.85546875" style="2"/>
    <col min="13887" max="13887" width="10.42578125" style="2" bestFit="1" customWidth="1"/>
    <col min="13888" max="13905" width="8.85546875" style="2"/>
    <col min="13906" max="13906" width="10.42578125" style="2" bestFit="1" customWidth="1"/>
    <col min="13907" max="13924" width="8.85546875" style="2"/>
    <col min="13925" max="13925" width="10.42578125" style="2" bestFit="1" customWidth="1"/>
    <col min="13926" max="13943" width="8.85546875" style="2"/>
    <col min="13944" max="13944" width="10.42578125" style="2" bestFit="1" customWidth="1"/>
    <col min="13945" max="14081" width="8.85546875" style="2"/>
    <col min="14082" max="14082" width="5.7109375" style="2" customWidth="1"/>
    <col min="14083" max="14083" width="38.140625" style="2" bestFit="1" customWidth="1"/>
    <col min="14084" max="14092" width="12.7109375" style="2" customWidth="1"/>
    <col min="14093" max="14104" width="8.85546875" style="2"/>
    <col min="14105" max="14105" width="10.42578125" style="2" bestFit="1" customWidth="1"/>
    <col min="14106" max="14123" width="8.85546875" style="2"/>
    <col min="14124" max="14124" width="10.42578125" style="2" bestFit="1" customWidth="1"/>
    <col min="14125" max="14142" width="8.85546875" style="2"/>
    <col min="14143" max="14143" width="10.42578125" style="2" bestFit="1" customWidth="1"/>
    <col min="14144" max="14161" width="8.85546875" style="2"/>
    <col min="14162" max="14162" width="10.42578125" style="2" bestFit="1" customWidth="1"/>
    <col min="14163" max="14180" width="8.85546875" style="2"/>
    <col min="14181" max="14181" width="10.42578125" style="2" bestFit="1" customWidth="1"/>
    <col min="14182" max="14199" width="8.85546875" style="2"/>
    <col min="14200" max="14200" width="10.42578125" style="2" bestFit="1" customWidth="1"/>
    <col min="14201" max="14337" width="8.85546875" style="2"/>
    <col min="14338" max="14338" width="5.7109375" style="2" customWidth="1"/>
    <col min="14339" max="14339" width="38.140625" style="2" bestFit="1" customWidth="1"/>
    <col min="14340" max="14348" width="12.7109375" style="2" customWidth="1"/>
    <col min="14349" max="14360" width="8.85546875" style="2"/>
    <col min="14361" max="14361" width="10.42578125" style="2" bestFit="1" customWidth="1"/>
    <col min="14362" max="14379" width="8.85546875" style="2"/>
    <col min="14380" max="14380" width="10.42578125" style="2" bestFit="1" customWidth="1"/>
    <col min="14381" max="14398" width="8.85546875" style="2"/>
    <col min="14399" max="14399" width="10.42578125" style="2" bestFit="1" customWidth="1"/>
    <col min="14400" max="14417" width="8.85546875" style="2"/>
    <col min="14418" max="14418" width="10.42578125" style="2" bestFit="1" customWidth="1"/>
    <col min="14419" max="14436" width="8.85546875" style="2"/>
    <col min="14437" max="14437" width="10.42578125" style="2" bestFit="1" customWidth="1"/>
    <col min="14438" max="14455" width="8.85546875" style="2"/>
    <col min="14456" max="14456" width="10.42578125" style="2" bestFit="1" customWidth="1"/>
    <col min="14457" max="14593" width="8.85546875" style="2"/>
    <col min="14594" max="14594" width="5.7109375" style="2" customWidth="1"/>
    <col min="14595" max="14595" width="38.140625" style="2" bestFit="1" customWidth="1"/>
    <col min="14596" max="14604" width="12.7109375" style="2" customWidth="1"/>
    <col min="14605" max="14616" width="8.85546875" style="2"/>
    <col min="14617" max="14617" width="10.42578125" style="2" bestFit="1" customWidth="1"/>
    <col min="14618" max="14635" width="8.85546875" style="2"/>
    <col min="14636" max="14636" width="10.42578125" style="2" bestFit="1" customWidth="1"/>
    <col min="14637" max="14654" width="8.85546875" style="2"/>
    <col min="14655" max="14655" width="10.42578125" style="2" bestFit="1" customWidth="1"/>
    <col min="14656" max="14673" width="8.85546875" style="2"/>
    <col min="14674" max="14674" width="10.42578125" style="2" bestFit="1" customWidth="1"/>
    <col min="14675" max="14692" width="8.85546875" style="2"/>
    <col min="14693" max="14693" width="10.42578125" style="2" bestFit="1" customWidth="1"/>
    <col min="14694" max="14711" width="8.85546875" style="2"/>
    <col min="14712" max="14712" width="10.42578125" style="2" bestFit="1" customWidth="1"/>
    <col min="14713" max="14849" width="8.85546875" style="2"/>
    <col min="14850" max="14850" width="5.7109375" style="2" customWidth="1"/>
    <col min="14851" max="14851" width="38.140625" style="2" bestFit="1" customWidth="1"/>
    <col min="14852" max="14860" width="12.7109375" style="2" customWidth="1"/>
    <col min="14861" max="14872" width="8.85546875" style="2"/>
    <col min="14873" max="14873" width="10.42578125" style="2" bestFit="1" customWidth="1"/>
    <col min="14874" max="14891" width="8.85546875" style="2"/>
    <col min="14892" max="14892" width="10.42578125" style="2" bestFit="1" customWidth="1"/>
    <col min="14893" max="14910" width="8.85546875" style="2"/>
    <col min="14911" max="14911" width="10.42578125" style="2" bestFit="1" customWidth="1"/>
    <col min="14912" max="14929" width="8.85546875" style="2"/>
    <col min="14930" max="14930" width="10.42578125" style="2" bestFit="1" customWidth="1"/>
    <col min="14931" max="14948" width="8.85546875" style="2"/>
    <col min="14949" max="14949" width="10.42578125" style="2" bestFit="1" customWidth="1"/>
    <col min="14950" max="14967" width="8.85546875" style="2"/>
    <col min="14968" max="14968" width="10.42578125" style="2" bestFit="1" customWidth="1"/>
    <col min="14969" max="15105" width="8.85546875" style="2"/>
    <col min="15106" max="15106" width="5.7109375" style="2" customWidth="1"/>
    <col min="15107" max="15107" width="38.140625" style="2" bestFit="1" customWidth="1"/>
    <col min="15108" max="15116" width="12.7109375" style="2" customWidth="1"/>
    <col min="15117" max="15128" width="8.85546875" style="2"/>
    <col min="15129" max="15129" width="10.42578125" style="2" bestFit="1" customWidth="1"/>
    <col min="15130" max="15147" width="8.85546875" style="2"/>
    <col min="15148" max="15148" width="10.42578125" style="2" bestFit="1" customWidth="1"/>
    <col min="15149" max="15166" width="8.85546875" style="2"/>
    <col min="15167" max="15167" width="10.42578125" style="2" bestFit="1" customWidth="1"/>
    <col min="15168" max="15185" width="8.85546875" style="2"/>
    <col min="15186" max="15186" width="10.42578125" style="2" bestFit="1" customWidth="1"/>
    <col min="15187" max="15204" width="8.85546875" style="2"/>
    <col min="15205" max="15205" width="10.42578125" style="2" bestFit="1" customWidth="1"/>
    <col min="15206" max="15223" width="8.85546875" style="2"/>
    <col min="15224" max="15224" width="10.42578125" style="2" bestFit="1" customWidth="1"/>
    <col min="15225" max="15361" width="8.85546875" style="2"/>
    <col min="15362" max="15362" width="5.7109375" style="2" customWidth="1"/>
    <col min="15363" max="15363" width="38.140625" style="2" bestFit="1" customWidth="1"/>
    <col min="15364" max="15372" width="12.7109375" style="2" customWidth="1"/>
    <col min="15373" max="15384" width="8.85546875" style="2"/>
    <col min="15385" max="15385" width="10.42578125" style="2" bestFit="1" customWidth="1"/>
    <col min="15386" max="15403" width="8.85546875" style="2"/>
    <col min="15404" max="15404" width="10.42578125" style="2" bestFit="1" customWidth="1"/>
    <col min="15405" max="15422" width="8.85546875" style="2"/>
    <col min="15423" max="15423" width="10.42578125" style="2" bestFit="1" customWidth="1"/>
    <col min="15424" max="15441" width="8.85546875" style="2"/>
    <col min="15442" max="15442" width="10.42578125" style="2" bestFit="1" customWidth="1"/>
    <col min="15443" max="15460" width="8.85546875" style="2"/>
    <col min="15461" max="15461" width="10.42578125" style="2" bestFit="1" customWidth="1"/>
    <col min="15462" max="15479" width="8.85546875" style="2"/>
    <col min="15480" max="15480" width="10.42578125" style="2" bestFit="1" customWidth="1"/>
    <col min="15481" max="15617" width="8.85546875" style="2"/>
    <col min="15618" max="15618" width="5.7109375" style="2" customWidth="1"/>
    <col min="15619" max="15619" width="38.140625" style="2" bestFit="1" customWidth="1"/>
    <col min="15620" max="15628" width="12.7109375" style="2" customWidth="1"/>
    <col min="15629" max="15640" width="8.85546875" style="2"/>
    <col min="15641" max="15641" width="10.42578125" style="2" bestFit="1" customWidth="1"/>
    <col min="15642" max="15659" width="8.85546875" style="2"/>
    <col min="15660" max="15660" width="10.42578125" style="2" bestFit="1" customWidth="1"/>
    <col min="15661" max="15678" width="8.85546875" style="2"/>
    <col min="15679" max="15679" width="10.42578125" style="2" bestFit="1" customWidth="1"/>
    <col min="15680" max="15697" width="8.85546875" style="2"/>
    <col min="15698" max="15698" width="10.42578125" style="2" bestFit="1" customWidth="1"/>
    <col min="15699" max="15716" width="8.85546875" style="2"/>
    <col min="15717" max="15717" width="10.42578125" style="2" bestFit="1" customWidth="1"/>
    <col min="15718" max="15735" width="8.85546875" style="2"/>
    <col min="15736" max="15736" width="10.42578125" style="2" bestFit="1" customWidth="1"/>
    <col min="15737" max="15873" width="8.85546875" style="2"/>
    <col min="15874" max="15874" width="5.7109375" style="2" customWidth="1"/>
    <col min="15875" max="15875" width="38.140625" style="2" bestFit="1" customWidth="1"/>
    <col min="15876" max="15884" width="12.7109375" style="2" customWidth="1"/>
    <col min="15885" max="15896" width="8.85546875" style="2"/>
    <col min="15897" max="15897" width="10.42578125" style="2" bestFit="1" customWidth="1"/>
    <col min="15898" max="15915" width="8.85546875" style="2"/>
    <col min="15916" max="15916" width="10.42578125" style="2" bestFit="1" customWidth="1"/>
    <col min="15917" max="15934" width="8.85546875" style="2"/>
    <col min="15935" max="15935" width="10.42578125" style="2" bestFit="1" customWidth="1"/>
    <col min="15936" max="15953" width="8.85546875" style="2"/>
    <col min="15954" max="15954" width="10.42578125" style="2" bestFit="1" customWidth="1"/>
    <col min="15955" max="15972" width="8.85546875" style="2"/>
    <col min="15973" max="15973" width="10.42578125" style="2" bestFit="1" customWidth="1"/>
    <col min="15974" max="15991" width="8.85546875" style="2"/>
    <col min="15992" max="15992" width="10.42578125" style="2" bestFit="1" customWidth="1"/>
    <col min="15993" max="16129" width="8.85546875" style="2"/>
    <col min="16130" max="16130" width="5.7109375" style="2" customWidth="1"/>
    <col min="16131" max="16131" width="38.140625" style="2" bestFit="1" customWidth="1"/>
    <col min="16132" max="16140" width="12.7109375" style="2" customWidth="1"/>
    <col min="16141" max="16152" width="8.85546875" style="2"/>
    <col min="16153" max="16153" width="10.42578125" style="2" bestFit="1" customWidth="1"/>
    <col min="16154" max="16171" width="8.85546875" style="2"/>
    <col min="16172" max="16172" width="10.42578125" style="2" bestFit="1" customWidth="1"/>
    <col min="16173" max="16190" width="8.85546875" style="2"/>
    <col min="16191" max="16191" width="10.42578125" style="2" bestFit="1" customWidth="1"/>
    <col min="16192" max="16209" width="8.85546875" style="2"/>
    <col min="16210" max="16210" width="10.42578125" style="2" bestFit="1" customWidth="1"/>
    <col min="16211" max="16228" width="8.85546875" style="2"/>
    <col min="16229" max="16229" width="10.42578125" style="2" bestFit="1" customWidth="1"/>
    <col min="16230" max="16247" width="8.85546875" style="2"/>
    <col min="16248" max="16248" width="10.42578125" style="2" bestFit="1" customWidth="1"/>
    <col min="16249" max="16384" width="8.85546875" style="2"/>
  </cols>
  <sheetData>
    <row r="1" spans="2:12" s="11" customFormat="1" ht="18.75">
      <c r="B1" s="12" t="s">
        <v>74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2:12">
      <c r="B2" s="1"/>
      <c r="C2" s="1"/>
      <c r="D2" s="1">
        <v>2010</v>
      </c>
      <c r="E2" s="1">
        <v>2015</v>
      </c>
      <c r="F2" s="1">
        <v>2020</v>
      </c>
      <c r="G2" s="1">
        <v>2025</v>
      </c>
      <c r="H2" s="1">
        <v>2030</v>
      </c>
      <c r="I2" s="1">
        <v>2035</v>
      </c>
      <c r="J2" s="1">
        <v>2040</v>
      </c>
      <c r="K2" s="1">
        <v>2045</v>
      </c>
      <c r="L2" s="1">
        <v>2050</v>
      </c>
    </row>
    <row r="3" spans="2:12">
      <c r="B3" s="3" t="s">
        <v>0</v>
      </c>
    </row>
    <row r="4" spans="2:12">
      <c r="C4" s="2" t="s">
        <v>1</v>
      </c>
      <c r="D4" s="4">
        <v>147122</v>
      </c>
      <c r="E4" s="4">
        <v>156971</v>
      </c>
      <c r="F4" s="4">
        <v>165982.75776966038</v>
      </c>
      <c r="G4" s="4">
        <v>173408.99741665914</v>
      </c>
      <c r="H4" s="4">
        <v>178833.72110067509</v>
      </c>
      <c r="I4" s="4">
        <v>181884.73314130103</v>
      </c>
      <c r="J4" s="4">
        <v>182625.78740568331</v>
      </c>
      <c r="K4" s="4">
        <v>181261.03945550264</v>
      </c>
      <c r="L4" s="4">
        <v>177878.34251388768</v>
      </c>
    </row>
    <row r="5" spans="2:12">
      <c r="C5" s="2" t="s">
        <v>2</v>
      </c>
      <c r="D5" s="5">
        <f t="shared" ref="D5:L5" si="0">D4/444</f>
        <v>331.35585585585585</v>
      </c>
      <c r="E5" s="5">
        <f t="shared" si="0"/>
        <v>353.5382882882883</v>
      </c>
      <c r="F5" s="5">
        <f t="shared" si="0"/>
        <v>373.83504002175761</v>
      </c>
      <c r="G5" s="5">
        <f t="shared" si="0"/>
        <v>390.56080499247554</v>
      </c>
      <c r="H5" s="5">
        <f t="shared" si="0"/>
        <v>402.77865112764658</v>
      </c>
      <c r="I5" s="5">
        <f t="shared" si="0"/>
        <v>409.65029986779513</v>
      </c>
      <c r="J5" s="5">
        <f t="shared" si="0"/>
        <v>411.31934100379124</v>
      </c>
      <c r="K5" s="5">
        <f t="shared" si="0"/>
        <v>408.24558435924018</v>
      </c>
      <c r="L5" s="5">
        <f t="shared" si="0"/>
        <v>400.62689755380109</v>
      </c>
    </row>
    <row r="6" spans="2:12">
      <c r="C6" s="2" t="s">
        <v>3</v>
      </c>
      <c r="D6" s="6">
        <v>39.89756532066508</v>
      </c>
      <c r="E6" s="6">
        <v>41.260726221660192</v>
      </c>
      <c r="F6" s="6">
        <v>42.01443342611001</v>
      </c>
      <c r="G6" s="6">
        <v>42.725851944453304</v>
      </c>
      <c r="H6" s="6">
        <v>43.737466759526178</v>
      </c>
      <c r="I6" s="6">
        <v>45.019232066561585</v>
      </c>
      <c r="J6" s="6">
        <v>46.485266932285526</v>
      </c>
      <c r="K6" s="6">
        <v>47.96613639531661</v>
      </c>
      <c r="L6" s="6">
        <v>49.461153828155823</v>
      </c>
    </row>
    <row r="7" spans="2:12">
      <c r="C7" s="2" t="s">
        <v>4</v>
      </c>
      <c r="D7" s="6">
        <v>84.61094449951689</v>
      </c>
      <c r="E7" s="6">
        <v>84.112927819090288</v>
      </c>
      <c r="F7" s="6">
        <v>83.841542085329181</v>
      </c>
      <c r="G7" s="6">
        <v>83.891345937625346</v>
      </c>
      <c r="H7" s="6">
        <v>84.167574013010821</v>
      </c>
      <c r="I7" s="6">
        <v>84.536654001102121</v>
      </c>
      <c r="J7" s="6">
        <v>85.014887330753936</v>
      </c>
      <c r="K7" s="6">
        <v>85.621136301291656</v>
      </c>
      <c r="L7" s="6">
        <v>86.35676369711959</v>
      </c>
    </row>
    <row r="8" spans="2:12">
      <c r="B8" s="3" t="s">
        <v>5</v>
      </c>
    </row>
    <row r="9" spans="2:12">
      <c r="C9" s="2" t="s">
        <v>6</v>
      </c>
      <c r="D9" s="5">
        <v>50.513059224324017</v>
      </c>
      <c r="E9" s="5">
        <v>52.159709970725658</v>
      </c>
      <c r="F9" s="5">
        <v>54.695165753377161</v>
      </c>
      <c r="G9" s="5">
        <v>59.243162247649593</v>
      </c>
      <c r="H9" s="5">
        <v>64.456036791766692</v>
      </c>
      <c r="I9" s="5">
        <v>67.99813546123103</v>
      </c>
      <c r="J9" s="5">
        <v>69.929731619571427</v>
      </c>
      <c r="K9" s="5">
        <v>69.680299280103924</v>
      </c>
      <c r="L9" s="5">
        <v>71.192593619735931</v>
      </c>
    </row>
    <row r="10" spans="2:12">
      <c r="C10" s="2" t="s">
        <v>7</v>
      </c>
      <c r="D10" s="5">
        <v>30.453108535300316</v>
      </c>
      <c r="E10" s="5">
        <v>28.875942692076539</v>
      </c>
      <c r="F10" s="5">
        <v>27.966334105005703</v>
      </c>
      <c r="G10" s="5">
        <v>28.267588262012623</v>
      </c>
      <c r="H10" s="5">
        <v>28.147164700306522</v>
      </c>
      <c r="I10" s="5">
        <v>27.903974390674051</v>
      </c>
      <c r="J10" s="5">
        <v>26.881716474153961</v>
      </c>
      <c r="K10" s="5">
        <v>25.520546584584093</v>
      </c>
      <c r="L10" s="5">
        <v>24.70485545928841</v>
      </c>
    </row>
    <row r="11" spans="2:12">
      <c r="C11" s="2" t="s">
        <v>8</v>
      </c>
      <c r="D11" s="5">
        <v>20.059950689023704</v>
      </c>
      <c r="E11" s="5">
        <v>23.283767278649115</v>
      </c>
      <c r="F11" s="5">
        <v>26.728831648371447</v>
      </c>
      <c r="G11" s="5">
        <v>30.975573985636974</v>
      </c>
      <c r="H11" s="5">
        <v>36.308872091460167</v>
      </c>
      <c r="I11" s="5">
        <v>40.094161070556957</v>
      </c>
      <c r="J11" s="5">
        <v>43.048015145417459</v>
      </c>
      <c r="K11" s="5">
        <v>44.159752695519842</v>
      </c>
      <c r="L11" s="5">
        <v>46.48773816044752</v>
      </c>
    </row>
    <row r="12" spans="2:12">
      <c r="B12" s="3" t="s">
        <v>70</v>
      </c>
    </row>
    <row r="13" spans="2:12">
      <c r="B13" s="3"/>
      <c r="C13" s="2" t="s">
        <v>71</v>
      </c>
      <c r="D13" s="6">
        <f>SUM(D63:D67)/D68*100</f>
        <v>13.327714413887795</v>
      </c>
      <c r="E13" s="6">
        <f t="shared" ref="E13:L13" si="1">SUM(E63:E67)/E68*100</f>
        <v>15.302189576418574</v>
      </c>
      <c r="F13" s="6">
        <f t="shared" si="1"/>
        <v>17.278388447499324</v>
      </c>
      <c r="G13" s="6">
        <f t="shared" si="1"/>
        <v>19.451745084956805</v>
      </c>
      <c r="H13" s="6">
        <f t="shared" si="1"/>
        <v>22.078163136956935</v>
      </c>
      <c r="I13" s="6">
        <f t="shared" si="1"/>
        <v>23.865836939487643</v>
      </c>
      <c r="J13" s="6">
        <f t="shared" si="1"/>
        <v>25.332833009935424</v>
      </c>
      <c r="K13" s="6">
        <f t="shared" si="1"/>
        <v>26.025268038113282</v>
      </c>
      <c r="L13" s="6">
        <f t="shared" si="1"/>
        <v>27.155227441503154</v>
      </c>
    </row>
    <row r="14" spans="2:12">
      <c r="B14" s="3"/>
      <c r="C14" s="2" t="s">
        <v>73</v>
      </c>
      <c r="D14" s="6">
        <f>SUM(D66:D67)/SUM(D63:D67)*100</f>
        <v>21.455528355773154</v>
      </c>
      <c r="E14" s="6">
        <f t="shared" ref="E14:L14" si="2">SUM(E66:E67)/SUM(E63:E67)*100</f>
        <v>21.602830974188176</v>
      </c>
      <c r="F14" s="6">
        <f t="shared" si="2"/>
        <v>21.789368006180517</v>
      </c>
      <c r="G14" s="6">
        <f t="shared" si="2"/>
        <v>21.736886418176596</v>
      </c>
      <c r="H14" s="6">
        <f t="shared" si="2"/>
        <v>23.409285294691415</v>
      </c>
      <c r="I14" s="6">
        <f t="shared" si="2"/>
        <v>25.94995383350026</v>
      </c>
      <c r="J14" s="6">
        <f t="shared" si="2"/>
        <v>28.96067702431198</v>
      </c>
      <c r="K14" s="6">
        <f t="shared" si="2"/>
        <v>33.671994669190028</v>
      </c>
      <c r="L14" s="6">
        <f t="shared" si="2"/>
        <v>35.360307850834005</v>
      </c>
    </row>
    <row r="15" spans="2:12">
      <c r="B15" s="3"/>
      <c r="C15" s="2" t="s">
        <v>72</v>
      </c>
      <c r="D15" s="6">
        <v>4.4114647082823337</v>
      </c>
      <c r="E15" s="6">
        <v>3.8581598667776853</v>
      </c>
      <c r="F15" s="6">
        <v>3.3967166221752558</v>
      </c>
      <c r="G15" s="6">
        <v>2.9470770648948408</v>
      </c>
      <c r="H15" s="6">
        <v>2.4986580454962217</v>
      </c>
      <c r="I15" s="6">
        <v>2.2732844315000742</v>
      </c>
      <c r="J15" s="6">
        <v>2.1119125025492513</v>
      </c>
      <c r="K15" s="6">
        <v>2.0645708888222756</v>
      </c>
      <c r="L15" s="6">
        <v>1.9708450854930464</v>
      </c>
    </row>
    <row r="17" spans="2:101">
      <c r="B17" s="1"/>
      <c r="C17" s="1"/>
      <c r="D17" s="7" t="s">
        <v>9</v>
      </c>
      <c r="E17" s="7" t="s">
        <v>10</v>
      </c>
      <c r="F17" s="7" t="s">
        <v>11</v>
      </c>
      <c r="G17" s="7" t="s">
        <v>12</v>
      </c>
      <c r="H17" s="7" t="s">
        <v>13</v>
      </c>
      <c r="I17" s="7" t="s">
        <v>14</v>
      </c>
      <c r="J17" s="7" t="s">
        <v>15</v>
      </c>
      <c r="K17" s="7" t="s">
        <v>16</v>
      </c>
      <c r="L17" s="7" t="s">
        <v>17</v>
      </c>
    </row>
    <row r="18" spans="2:101">
      <c r="B18" s="3" t="s">
        <v>18</v>
      </c>
    </row>
    <row r="19" spans="2:101">
      <c r="C19" s="2" t="s">
        <v>19</v>
      </c>
      <c r="D19" s="6">
        <f>LN(D4/135748)/5*100</f>
        <v>1.6092389761582313</v>
      </c>
      <c r="E19" s="6">
        <f t="shared" ref="E19:L19" si="3">LN(E4/D4)/5*100</f>
        <v>1.2959780072495848</v>
      </c>
      <c r="F19" s="6">
        <f t="shared" si="3"/>
        <v>1.1164567838687405</v>
      </c>
      <c r="G19" s="6">
        <f t="shared" si="3"/>
        <v>0.87538074223979023</v>
      </c>
      <c r="H19" s="6">
        <f t="shared" si="3"/>
        <v>0.61606981001772876</v>
      </c>
      <c r="I19" s="6">
        <f t="shared" si="3"/>
        <v>0.33833420660375191</v>
      </c>
      <c r="J19" s="6">
        <f t="shared" si="3"/>
        <v>8.132059225424608E-2</v>
      </c>
      <c r="K19" s="6">
        <f t="shared" si="3"/>
        <v>-0.15001964878793472</v>
      </c>
      <c r="L19" s="6">
        <f t="shared" si="3"/>
        <v>-0.37676703246319515</v>
      </c>
    </row>
    <row r="20" spans="2:101">
      <c r="C20" s="2" t="s">
        <v>20</v>
      </c>
      <c r="D20" s="6">
        <f>(D40/5)/(141145)*1000</f>
        <v>5.4808884480498783</v>
      </c>
      <c r="E20" s="6">
        <f>(E40/5)/((D4+E4)/2)*1000</f>
        <v>4.7117164814711288</v>
      </c>
      <c r="F20" s="6">
        <f t="shared" ref="F20:L20" si="4">(F40/5)/((E4+F4)/2)*1000</f>
        <v>2.6192700580603741</v>
      </c>
      <c r="G20" s="6">
        <f t="shared" si="4"/>
        <v>2.1252604041707577</v>
      </c>
      <c r="H20" s="6">
        <f t="shared" si="4"/>
        <v>1.101199409427372</v>
      </c>
      <c r="I20" s="6">
        <f t="shared" si="4"/>
        <v>-0.43467469408828119</v>
      </c>
      <c r="J20" s="6">
        <f t="shared" si="4"/>
        <v>-1.8533848988317598</v>
      </c>
      <c r="K20" s="6">
        <f t="shared" si="4"/>
        <v>-3.0578166010300039</v>
      </c>
      <c r="L20" s="6">
        <f t="shared" si="4"/>
        <v>-4.2186372553682308</v>
      </c>
    </row>
    <row r="21" spans="2:101">
      <c r="C21" s="2" t="s">
        <v>21</v>
      </c>
      <c r="D21" s="8">
        <f>IF(0.693/(LN(D4/135748)/5)&gt;0,0.693/(LN(D4/135748)/5),"-")</f>
        <v>43.063833915731571</v>
      </c>
      <c r="E21" s="8">
        <f t="shared" ref="E21:L21" si="5">IF(0.693/(LN(E4/D4)/5)&gt;0,0.693/(LN(E4/D4)/5),"-")</f>
        <v>53.4731296459832</v>
      </c>
      <c r="F21" s="8">
        <f t="shared" si="5"/>
        <v>62.071368100663946</v>
      </c>
      <c r="G21" s="8">
        <f t="shared" si="5"/>
        <v>79.165552377455512</v>
      </c>
      <c r="H21" s="8">
        <f t="shared" si="5"/>
        <v>112.48725205022745</v>
      </c>
      <c r="I21" s="8">
        <f t="shared" si="5"/>
        <v>204.82705752883663</v>
      </c>
      <c r="J21" s="8">
        <f t="shared" si="5"/>
        <v>852.18267696988585</v>
      </c>
      <c r="K21" s="8" t="str">
        <f t="shared" si="5"/>
        <v>-</v>
      </c>
      <c r="L21" s="8" t="str">
        <f t="shared" si="5"/>
        <v>-</v>
      </c>
    </row>
    <row r="22" spans="2:101">
      <c r="B22" s="3" t="s">
        <v>22</v>
      </c>
    </row>
    <row r="23" spans="2:101">
      <c r="C23" s="2" t="s">
        <v>23</v>
      </c>
      <c r="D23" s="6">
        <f>(D39/5)/(141145)*1000</f>
        <v>7.9676927981862624</v>
      </c>
      <c r="E23" s="6">
        <f t="shared" ref="E23:L23" si="6">(E39/5)/((D4+E4)/2)*1000</f>
        <v>8.4026925973304216</v>
      </c>
      <c r="F23" s="6">
        <f t="shared" si="6"/>
        <v>9.4061312802547192</v>
      </c>
      <c r="G23" s="6">
        <f t="shared" si="6"/>
        <v>9.8487718302842531</v>
      </c>
      <c r="H23" s="6">
        <f t="shared" si="6"/>
        <v>10.348497549486476</v>
      </c>
      <c r="I23" s="6">
        <f t="shared" si="6"/>
        <v>11.091748763791474</v>
      </c>
      <c r="J23" s="6">
        <f t="shared" si="6"/>
        <v>11.8630668911555</v>
      </c>
      <c r="K23" s="6">
        <f t="shared" si="6"/>
        <v>12.662960611891483</v>
      </c>
      <c r="L23" s="6">
        <f t="shared" si="6"/>
        <v>13.470683135717547</v>
      </c>
    </row>
    <row r="24" spans="2:101">
      <c r="C24" s="2" t="s">
        <v>24</v>
      </c>
      <c r="D24" s="6">
        <v>13.1</v>
      </c>
      <c r="E24" s="6">
        <v>10.9</v>
      </c>
      <c r="F24" s="6">
        <v>11.5</v>
      </c>
      <c r="G24" s="6">
        <v>10.199999999999999</v>
      </c>
      <c r="H24" s="6">
        <v>9.1</v>
      </c>
      <c r="I24" s="6">
        <v>8.1</v>
      </c>
      <c r="J24" s="6">
        <v>7.3</v>
      </c>
      <c r="K24" s="6">
        <v>6.7</v>
      </c>
      <c r="L24" s="6">
        <v>6.1</v>
      </c>
    </row>
    <row r="25" spans="2:101">
      <c r="C25" s="2" t="s">
        <v>25</v>
      </c>
      <c r="D25" s="2">
        <v>106</v>
      </c>
      <c r="E25" s="2">
        <v>100</v>
      </c>
      <c r="F25" s="5">
        <v>99.662022662502466</v>
      </c>
      <c r="G25" s="5">
        <v>92.425663426330075</v>
      </c>
      <c r="H25" s="5">
        <v>85.18878057101675</v>
      </c>
      <c r="I25" s="5">
        <v>78.460633208514935</v>
      </c>
      <c r="J25" s="5">
        <v>72.551033492218366</v>
      </c>
      <c r="K25" s="5">
        <v>67.643041263506291</v>
      </c>
      <c r="L25" s="5">
        <v>63.315623236513183</v>
      </c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</row>
    <row r="26" spans="2:101">
      <c r="C26" s="2" t="s">
        <v>26</v>
      </c>
      <c r="D26" s="6">
        <v>76.7</v>
      </c>
      <c r="E26" s="6">
        <v>78.08199991649667</v>
      </c>
      <c r="F26" s="6">
        <v>77.944886726189395</v>
      </c>
      <c r="G26" s="6">
        <v>78.775477216847406</v>
      </c>
      <c r="H26" s="6">
        <v>79.613638385686102</v>
      </c>
      <c r="I26" s="6">
        <v>80.4094280379568</v>
      </c>
      <c r="J26" s="6">
        <v>81.141087553665102</v>
      </c>
      <c r="K26" s="6">
        <v>81.799060770746905</v>
      </c>
      <c r="L26" s="6">
        <v>82.415542763218198</v>
      </c>
    </row>
    <row r="27" spans="2:101">
      <c r="C27" s="2" t="s">
        <v>27</v>
      </c>
      <c r="D27" s="6">
        <v>72.900000000000006</v>
      </c>
      <c r="E27" s="6">
        <v>74.785718801478623</v>
      </c>
      <c r="F27" s="6">
        <v>74.606300000000005</v>
      </c>
      <c r="G27" s="6">
        <v>75.604100000000003</v>
      </c>
      <c r="H27" s="6">
        <v>76.626900000000006</v>
      </c>
      <c r="I27" s="6">
        <v>77.587599999999995</v>
      </c>
      <c r="J27" s="6">
        <v>78.421099999999996</v>
      </c>
      <c r="K27" s="6">
        <v>79.143600000000006</v>
      </c>
      <c r="L27" s="6">
        <v>79.793099999999995</v>
      </c>
    </row>
    <row r="28" spans="2:101">
      <c r="C28" s="2" t="s">
        <v>28</v>
      </c>
      <c r="D28" s="6">
        <v>80.099999999999994</v>
      </c>
      <c r="E28" s="6">
        <v>80.968162576969192</v>
      </c>
      <c r="F28" s="6">
        <v>80.838200000000001</v>
      </c>
      <c r="G28" s="6">
        <v>81.522199999999998</v>
      </c>
      <c r="H28" s="6">
        <v>82.182000000000002</v>
      </c>
      <c r="I28" s="6">
        <v>82.808700000000002</v>
      </c>
      <c r="J28" s="6">
        <v>83.429299999999998</v>
      </c>
      <c r="K28" s="6">
        <v>84.014300000000006</v>
      </c>
      <c r="L28" s="6">
        <v>84.593900000000005</v>
      </c>
    </row>
    <row r="29" spans="2:101">
      <c r="C29" s="2" t="s">
        <v>29</v>
      </c>
      <c r="D29" s="6">
        <v>63.3</v>
      </c>
      <c r="E29" s="6">
        <v>63.990680248159485</v>
      </c>
      <c r="F29" s="6">
        <v>63.976113439735201</v>
      </c>
      <c r="G29" s="6">
        <v>64.704615146472705</v>
      </c>
      <c r="H29" s="6">
        <v>65.449463413440995</v>
      </c>
      <c r="I29" s="6">
        <v>66.164635909948302</v>
      </c>
      <c r="J29" s="6">
        <v>66.829211374730306</v>
      </c>
      <c r="K29" s="6">
        <v>67.431689924804701</v>
      </c>
      <c r="L29" s="6">
        <v>67.999796821935703</v>
      </c>
    </row>
    <row r="30" spans="2:101">
      <c r="C30" s="2" t="s">
        <v>30</v>
      </c>
      <c r="D30" s="6">
        <v>18.2</v>
      </c>
      <c r="E30" s="6">
        <v>18.672802592878192</v>
      </c>
      <c r="F30" s="6">
        <v>18.684774176120499</v>
      </c>
      <c r="G30" s="6">
        <v>19.126317110514499</v>
      </c>
      <c r="H30" s="6">
        <v>19.584225296250899</v>
      </c>
      <c r="I30" s="6">
        <v>20.0236296562157</v>
      </c>
      <c r="J30" s="6">
        <v>20.441291129414001</v>
      </c>
      <c r="K30" s="6">
        <v>20.826097292108301</v>
      </c>
      <c r="L30" s="6">
        <v>21.2036497507608</v>
      </c>
    </row>
    <row r="31" spans="2:101">
      <c r="B31" s="3" t="s">
        <v>31</v>
      </c>
      <c r="F31" s="9"/>
      <c r="G31" s="9"/>
      <c r="H31" s="9"/>
      <c r="I31" s="9"/>
      <c r="J31" s="9"/>
      <c r="K31" s="9"/>
      <c r="L31" s="9"/>
    </row>
    <row r="32" spans="2:101">
      <c r="C32" s="2" t="s">
        <v>32</v>
      </c>
      <c r="D32" s="6">
        <f>(D38/5)/(141145)*1000</f>
        <v>13.44858124623614</v>
      </c>
      <c r="E32" s="6">
        <f t="shared" ref="E32:L32" si="7">(E38/5)/((D4+E4)/2)*1000</f>
        <v>13.11440907880155</v>
      </c>
      <c r="F32" s="6">
        <f t="shared" si="7"/>
        <v>12.025401338315092</v>
      </c>
      <c r="G32" s="6">
        <f t="shared" si="7"/>
        <v>11.974032234455011</v>
      </c>
      <c r="H32" s="6">
        <f t="shared" si="7"/>
        <v>11.449696958913847</v>
      </c>
      <c r="I32" s="6">
        <f t="shared" si="7"/>
        <v>10.657074069703192</v>
      </c>
      <c r="J32" s="6">
        <f t="shared" si="7"/>
        <v>10.009681992323744</v>
      </c>
      <c r="K32" s="6">
        <f t="shared" si="7"/>
        <v>9.6051440108614798</v>
      </c>
      <c r="L32" s="6">
        <f t="shared" si="7"/>
        <v>9.252045880349316</v>
      </c>
    </row>
    <row r="33" spans="2:12">
      <c r="C33" s="2" t="s">
        <v>33</v>
      </c>
      <c r="D33" s="9">
        <v>2.0378215599999998</v>
      </c>
      <c r="E33" s="9">
        <v>2.0967336950000002</v>
      </c>
      <c r="F33" s="9">
        <v>1.8795200000000001</v>
      </c>
      <c r="G33" s="9">
        <v>1.8584099999999999</v>
      </c>
      <c r="H33" s="9">
        <v>1.8444099999999999</v>
      </c>
      <c r="I33" s="9">
        <v>1.8386200000000001</v>
      </c>
      <c r="J33" s="9">
        <v>1.8343099999999999</v>
      </c>
      <c r="K33" s="9">
        <v>1.8346199999999999</v>
      </c>
      <c r="L33" s="9">
        <v>1.8365</v>
      </c>
    </row>
    <row r="34" spans="2:12">
      <c r="C34" s="2" t="s">
        <v>34</v>
      </c>
      <c r="D34" s="2">
        <v>107</v>
      </c>
      <c r="E34" s="2">
        <v>104</v>
      </c>
      <c r="F34" s="2">
        <v>106</v>
      </c>
      <c r="G34" s="2">
        <v>106</v>
      </c>
      <c r="H34" s="2">
        <v>106</v>
      </c>
      <c r="I34" s="2">
        <v>106</v>
      </c>
      <c r="J34" s="2">
        <v>106</v>
      </c>
      <c r="K34" s="2">
        <v>106</v>
      </c>
      <c r="L34" s="2">
        <v>106</v>
      </c>
    </row>
    <row r="35" spans="2:12">
      <c r="C35" s="2" t="s">
        <v>35</v>
      </c>
      <c r="D35" s="9">
        <v>0.96702838483357134</v>
      </c>
      <c r="E35" s="9">
        <v>1.0050938698593037</v>
      </c>
      <c r="F35" s="9">
        <v>0.92263704233277288</v>
      </c>
      <c r="G35" s="9">
        <v>0.93438098904142153</v>
      </c>
      <c r="H35" s="9">
        <v>0.94434995701977564</v>
      </c>
      <c r="I35" s="9">
        <v>0.93917387009043041</v>
      </c>
      <c r="J35" s="9">
        <v>0.93232788041407944</v>
      </c>
      <c r="K35" s="9">
        <v>0.93563348349180209</v>
      </c>
      <c r="L35" s="9">
        <v>0.93769231026202771</v>
      </c>
    </row>
    <row r="36" spans="2:12">
      <c r="C36" s="2" t="s">
        <v>36</v>
      </c>
      <c r="D36" s="6">
        <v>27.784982403457573</v>
      </c>
      <c r="E36" s="6">
        <v>28.111816732090286</v>
      </c>
      <c r="F36" s="6">
        <v>28.27</v>
      </c>
      <c r="G36" s="6">
        <v>28.303999999999998</v>
      </c>
      <c r="H36" s="6">
        <v>28.338000000000001</v>
      </c>
      <c r="I36" s="6">
        <v>28.372</v>
      </c>
      <c r="J36" s="6">
        <v>28.407</v>
      </c>
      <c r="K36" s="6">
        <v>28.439</v>
      </c>
      <c r="L36" s="6">
        <v>28.475000000000001</v>
      </c>
    </row>
    <row r="37" spans="2:12">
      <c r="B37" s="3" t="s">
        <v>37</v>
      </c>
    </row>
    <row r="38" spans="2:12">
      <c r="C38" s="2" t="s">
        <v>38</v>
      </c>
      <c r="D38" s="4">
        <v>9491</v>
      </c>
      <c r="E38" s="4">
        <v>9970</v>
      </c>
      <c r="F38" s="4">
        <v>9709.1213772429055</v>
      </c>
      <c r="G38" s="4">
        <v>10159.719541773135</v>
      </c>
      <c r="H38" s="4">
        <v>10082.680957518669</v>
      </c>
      <c r="I38" s="4">
        <v>9610.5082129139537</v>
      </c>
      <c r="J38" s="4">
        <v>9121.5859838292563</v>
      </c>
      <c r="K38" s="4">
        <v>8737.9634391427717</v>
      </c>
      <c r="L38" s="4">
        <v>8306.9350985527435</v>
      </c>
    </row>
    <row r="39" spans="2:12">
      <c r="C39" s="2" t="s">
        <v>39</v>
      </c>
      <c r="D39" s="4">
        <v>5623</v>
      </c>
      <c r="E39" s="4">
        <v>6388</v>
      </c>
      <c r="F39" s="4">
        <f t="shared" ref="F39:L39" si="8">E4+F38+F42-F4</f>
        <v>7594.3636075825198</v>
      </c>
      <c r="G39" s="4">
        <f t="shared" si="8"/>
        <v>8356.4798947743839</v>
      </c>
      <c r="H39" s="4">
        <f t="shared" si="8"/>
        <v>9112.9572735027177</v>
      </c>
      <c r="I39" s="4">
        <f t="shared" si="8"/>
        <v>10002.496172288025</v>
      </c>
      <c r="J39" s="4">
        <f t="shared" si="8"/>
        <v>10810.531719446968</v>
      </c>
      <c r="K39" s="4">
        <f t="shared" si="8"/>
        <v>11519.711389323435</v>
      </c>
      <c r="L39" s="4">
        <f t="shared" si="8"/>
        <v>12094.632040167722</v>
      </c>
    </row>
    <row r="40" spans="2:12">
      <c r="C40" s="2" t="s">
        <v>40</v>
      </c>
      <c r="D40" s="4">
        <f>D38-D39</f>
        <v>3868</v>
      </c>
      <c r="E40" s="4">
        <f>E38-E39</f>
        <v>3582</v>
      </c>
      <c r="F40" s="4">
        <f>F38-F39</f>
        <v>2114.7577696603857</v>
      </c>
      <c r="G40" s="4">
        <f t="shared" ref="G40:L40" si="9">G38-G39</f>
        <v>1803.2396469987507</v>
      </c>
      <c r="H40" s="4">
        <f t="shared" si="9"/>
        <v>969.72368401595122</v>
      </c>
      <c r="I40" s="4">
        <f t="shared" si="9"/>
        <v>-391.98795937407158</v>
      </c>
      <c r="J40" s="4">
        <f t="shared" si="9"/>
        <v>-1688.9457356177118</v>
      </c>
      <c r="K40" s="4">
        <f t="shared" si="9"/>
        <v>-2781.7479501806629</v>
      </c>
      <c r="L40" s="4">
        <f t="shared" si="9"/>
        <v>-3787.6969416149786</v>
      </c>
    </row>
    <row r="41" spans="2:12">
      <c r="B41" s="3" t="s">
        <v>41</v>
      </c>
      <c r="D41" s="4"/>
      <c r="E41" s="4"/>
      <c r="F41" s="4"/>
      <c r="G41" s="4"/>
      <c r="H41" s="4"/>
      <c r="I41" s="4"/>
      <c r="J41" s="4"/>
      <c r="K41" s="4"/>
      <c r="L41" s="4"/>
    </row>
    <row r="42" spans="2:12">
      <c r="C42" s="2" t="s">
        <v>42</v>
      </c>
      <c r="D42" s="4">
        <v>7507</v>
      </c>
      <c r="E42" s="4">
        <v>6267</v>
      </c>
      <c r="F42" s="4">
        <v>6897</v>
      </c>
      <c r="G42" s="4">
        <v>5623</v>
      </c>
      <c r="H42" s="4">
        <v>4455</v>
      </c>
      <c r="I42" s="4">
        <v>3443</v>
      </c>
      <c r="J42" s="4">
        <v>2430.0000000000005</v>
      </c>
      <c r="K42" s="4">
        <v>1417.0000000000005</v>
      </c>
      <c r="L42" s="4">
        <v>405.00000000000091</v>
      </c>
    </row>
    <row r="43" spans="2:12">
      <c r="C43" s="2" t="s">
        <v>43</v>
      </c>
      <c r="D43" s="6">
        <f>(D42/5)/(141145)*1000</f>
        <v>10.63728789542669</v>
      </c>
      <c r="E43" s="6">
        <f t="shared" ref="E43:L43" si="10">(E42/5)/((D4+E4)/2)*1000</f>
        <v>8.2435307619708453</v>
      </c>
      <c r="F43" s="6">
        <f t="shared" si="10"/>
        <v>8.5423994414941991</v>
      </c>
      <c r="G43" s="6">
        <f t="shared" si="10"/>
        <v>6.6271497926201315</v>
      </c>
      <c r="H43" s="6">
        <f t="shared" si="10"/>
        <v>5.0590116028539169</v>
      </c>
      <c r="I43" s="6">
        <f t="shared" si="10"/>
        <v>3.8179360767501809</v>
      </c>
      <c r="J43" s="6">
        <f t="shared" si="10"/>
        <v>2.6665897010089514</v>
      </c>
      <c r="K43" s="6">
        <f t="shared" si="10"/>
        <v>1.5576271471245666</v>
      </c>
      <c r="L43" s="6">
        <f t="shared" si="10"/>
        <v>0.45107835044892886</v>
      </c>
    </row>
    <row r="45" spans="2:12">
      <c r="F45" s="5"/>
      <c r="G45" s="5"/>
      <c r="H45" s="5"/>
      <c r="I45" s="5"/>
      <c r="J45" s="5"/>
      <c r="K45" s="5"/>
      <c r="L45" s="5"/>
    </row>
    <row r="46" spans="2:12">
      <c r="B46" s="3" t="s">
        <v>66</v>
      </c>
    </row>
    <row r="48" spans="2:12">
      <c r="C48" s="10" t="s">
        <v>65</v>
      </c>
    </row>
    <row r="49" spans="3:12">
      <c r="C49" s="1"/>
      <c r="D49" s="1">
        <v>2010</v>
      </c>
      <c r="E49" s="1">
        <v>2015</v>
      </c>
      <c r="F49" s="1">
        <v>2020</v>
      </c>
      <c r="G49" s="1">
        <v>2025</v>
      </c>
      <c r="H49" s="1">
        <v>2030</v>
      </c>
      <c r="I49" s="1">
        <v>2035</v>
      </c>
      <c r="J49" s="1">
        <v>2040</v>
      </c>
      <c r="K49" s="1">
        <v>2045</v>
      </c>
      <c r="L49" s="1">
        <v>2050</v>
      </c>
    </row>
    <row r="50" spans="3:12">
      <c r="C50" s="2" t="s">
        <v>44</v>
      </c>
      <c r="D50" s="4">
        <v>9135</v>
      </c>
      <c r="E50" s="4">
        <v>9951</v>
      </c>
      <c r="F50" s="4">
        <v>9699.7670207389892</v>
      </c>
      <c r="G50" s="4">
        <v>10114.592993420454</v>
      </c>
      <c r="H50" s="4">
        <v>10007.806894588892</v>
      </c>
      <c r="I50" s="4">
        <v>9509.6969877320735</v>
      </c>
      <c r="J50" s="4">
        <v>8992.6233748030827</v>
      </c>
      <c r="K50" s="4">
        <v>8578.3797371580404</v>
      </c>
      <c r="L50" s="4">
        <v>8115.8614193817857</v>
      </c>
    </row>
    <row r="51" spans="3:12">
      <c r="C51" s="2" t="s">
        <v>45</v>
      </c>
      <c r="D51" s="4">
        <v>9988</v>
      </c>
      <c r="E51" s="4">
        <v>9514</v>
      </c>
      <c r="F51" s="4">
        <v>10287.078531263091</v>
      </c>
      <c r="G51" s="4">
        <v>9953.3039470305739</v>
      </c>
      <c r="H51" s="4">
        <v>10290.069810028739</v>
      </c>
      <c r="I51" s="4">
        <v>10113.955202756546</v>
      </c>
      <c r="J51" s="4">
        <v>9546.6315971399745</v>
      </c>
      <c r="K51" s="4">
        <v>8960.1310341640838</v>
      </c>
      <c r="L51" s="4">
        <v>8476.2707060400007</v>
      </c>
    </row>
    <row r="52" spans="3:12">
      <c r="C52" s="2" t="s">
        <v>46</v>
      </c>
      <c r="D52" s="4">
        <v>10644</v>
      </c>
      <c r="E52" s="4">
        <v>10324</v>
      </c>
      <c r="F52" s="4">
        <v>10020.098988572328</v>
      </c>
      <c r="G52" s="4">
        <v>10714.298481411624</v>
      </c>
      <c r="H52" s="4">
        <v>10310.073602265777</v>
      </c>
      <c r="I52" s="4">
        <v>10586.843430164732</v>
      </c>
      <c r="J52" s="4">
        <v>10350.890331760078</v>
      </c>
      <c r="K52" s="4">
        <v>9723.8221042110799</v>
      </c>
      <c r="L52" s="4">
        <v>9077.5457982893713</v>
      </c>
    </row>
    <row r="53" spans="3:12">
      <c r="C53" s="2" t="s">
        <v>47</v>
      </c>
      <c r="D53" s="4">
        <v>11247</v>
      </c>
      <c r="E53" s="4">
        <v>10489</v>
      </c>
      <c r="F53" s="4">
        <v>9881.7368693431963</v>
      </c>
      <c r="G53" s="4">
        <v>9487.6450204790344</v>
      </c>
      <c r="H53" s="4">
        <v>10087.553043037526</v>
      </c>
      <c r="I53" s="4">
        <v>9586.4796654482925</v>
      </c>
      <c r="J53" s="4">
        <v>9765.2328346254071</v>
      </c>
      <c r="K53" s="4">
        <v>9431.6465899001159</v>
      </c>
      <c r="L53" s="4">
        <v>8707.1368166163775</v>
      </c>
    </row>
    <row r="54" spans="3:12">
      <c r="C54" s="2" t="s">
        <v>48</v>
      </c>
      <c r="D54" s="4">
        <v>7758</v>
      </c>
      <c r="E54" s="4">
        <v>9193</v>
      </c>
      <c r="F54" s="4">
        <v>9371.8742709085345</v>
      </c>
      <c r="G54" s="4">
        <v>8632.3190192507282</v>
      </c>
      <c r="H54" s="4">
        <v>8095.8534917445013</v>
      </c>
      <c r="I54" s="4">
        <v>8535.5352878523827</v>
      </c>
      <c r="J54" s="4">
        <v>7877.0454160476593</v>
      </c>
      <c r="K54" s="4">
        <v>7895.7285584225492</v>
      </c>
      <c r="L54" s="4">
        <v>7403.0614361415228</v>
      </c>
    </row>
    <row r="55" spans="3:12">
      <c r="C55" s="2" t="s">
        <v>49</v>
      </c>
      <c r="D55" s="4">
        <v>7205</v>
      </c>
      <c r="E55" s="4">
        <v>8540</v>
      </c>
      <c r="F55" s="4">
        <v>9521.2088370918282</v>
      </c>
      <c r="G55" s="4">
        <v>9540.8888410668533</v>
      </c>
      <c r="H55" s="4">
        <v>8654.1607880957017</v>
      </c>
      <c r="I55" s="4">
        <v>7979.7892460656676</v>
      </c>
      <c r="J55" s="4">
        <v>8275.784819972665</v>
      </c>
      <c r="K55" s="4">
        <v>7477.2629413334889</v>
      </c>
      <c r="L55" s="4">
        <v>7352.6947005791462</v>
      </c>
    </row>
    <row r="56" spans="3:12">
      <c r="C56" s="2" t="s">
        <v>50</v>
      </c>
      <c r="D56" s="4">
        <v>7687</v>
      </c>
      <c r="E56" s="4">
        <v>8738</v>
      </c>
      <c r="F56" s="4">
        <v>10068.67831389013</v>
      </c>
      <c r="G56" s="4">
        <v>10903.443168535599</v>
      </c>
      <c r="H56" s="4">
        <v>10803.890637580844</v>
      </c>
      <c r="I56" s="4">
        <v>9832.4447517144272</v>
      </c>
      <c r="J56" s="4">
        <v>9070.9427484154039</v>
      </c>
      <c r="K56" s="4">
        <v>9274.6321385261417</v>
      </c>
      <c r="L56" s="4">
        <v>8387.4707242461427</v>
      </c>
    </row>
    <row r="57" spans="3:12">
      <c r="C57" s="2" t="s">
        <v>51</v>
      </c>
      <c r="D57" s="4">
        <v>10104</v>
      </c>
      <c r="E57" s="4">
        <v>8945</v>
      </c>
      <c r="F57" s="4">
        <v>10130.444490779715</v>
      </c>
      <c r="G57" s="4">
        <v>11339.300839773579</v>
      </c>
      <c r="H57" s="4">
        <v>12075.33396546698</v>
      </c>
      <c r="I57" s="4">
        <v>11909.983345775758</v>
      </c>
      <c r="J57" s="4">
        <v>10875.264057807432</v>
      </c>
      <c r="K57" s="4">
        <v>10048.576193959916</v>
      </c>
      <c r="L57" s="4">
        <v>10182.652475911535</v>
      </c>
    </row>
    <row r="58" spans="3:12">
      <c r="C58" s="2" t="s">
        <v>52</v>
      </c>
      <c r="D58" s="4">
        <v>11164</v>
      </c>
      <c r="E58" s="4">
        <v>11071</v>
      </c>
      <c r="F58" s="4">
        <v>9954.390922679635</v>
      </c>
      <c r="G58" s="4">
        <v>11040.046414861739</v>
      </c>
      <c r="H58" s="4">
        <v>12163.477165856129</v>
      </c>
      <c r="I58" s="4">
        <v>12839.000605671405</v>
      </c>
      <c r="J58" s="4">
        <v>12617.831642697125</v>
      </c>
      <c r="K58" s="4">
        <v>11530.563206075774</v>
      </c>
      <c r="L58" s="4">
        <v>10649.528394553403</v>
      </c>
    </row>
    <row r="59" spans="3:12">
      <c r="C59" s="2" t="s">
        <v>53</v>
      </c>
      <c r="D59" s="4">
        <v>12633</v>
      </c>
      <c r="E59" s="4">
        <v>11799</v>
      </c>
      <c r="F59" s="4">
        <v>11749.089987879508</v>
      </c>
      <c r="G59" s="4">
        <v>10569.595763615158</v>
      </c>
      <c r="H59" s="4">
        <v>11580.577370078736</v>
      </c>
      <c r="I59" s="4">
        <v>12645.03929244348</v>
      </c>
      <c r="J59" s="4">
        <v>13265.786754940327</v>
      </c>
      <c r="K59" s="4">
        <v>12996.329562210118</v>
      </c>
      <c r="L59" s="4">
        <v>11865.706937033669</v>
      </c>
    </row>
    <row r="60" spans="3:12">
      <c r="C60" s="2" t="s">
        <v>54</v>
      </c>
      <c r="D60" s="4">
        <v>11255</v>
      </c>
      <c r="E60" s="4">
        <v>13006</v>
      </c>
      <c r="F60" s="4">
        <v>12211.096435138927</v>
      </c>
      <c r="G60" s="4">
        <v>12107.366531684793</v>
      </c>
      <c r="H60" s="4">
        <v>10899.477062329297</v>
      </c>
      <c r="I60" s="4">
        <v>11860.662379959715</v>
      </c>
      <c r="J60" s="4">
        <v>12874.150023210299</v>
      </c>
      <c r="K60" s="4">
        <v>13450.00388871699</v>
      </c>
      <c r="L60" s="4">
        <v>13145.736791785279</v>
      </c>
    </row>
    <row r="61" spans="3:12">
      <c r="C61" s="2" t="s">
        <v>55</v>
      </c>
      <c r="D61" s="4">
        <v>10046</v>
      </c>
      <c r="E61" s="4">
        <v>11385</v>
      </c>
      <c r="F61" s="4">
        <v>13123.142282432629</v>
      </c>
      <c r="G61" s="4">
        <v>12320.749688353229</v>
      </c>
      <c r="H61" s="4">
        <v>12197.88011919085</v>
      </c>
      <c r="I61" s="4">
        <v>11003.273395217097</v>
      </c>
      <c r="J61" s="4">
        <v>11927.386590681925</v>
      </c>
      <c r="K61" s="4">
        <v>12901.853905923599</v>
      </c>
      <c r="L61" s="4">
        <v>13448.156876979789</v>
      </c>
    </row>
    <row r="62" spans="3:12">
      <c r="C62" s="2" t="s">
        <v>56</v>
      </c>
      <c r="D62" s="4">
        <v>8648</v>
      </c>
      <c r="E62" s="4">
        <v>9996</v>
      </c>
      <c r="F62" s="4">
        <v>11285.005175628088</v>
      </c>
      <c r="G62" s="4">
        <v>12954.370575307894</v>
      </c>
      <c r="H62" s="4">
        <v>12184.366461913491</v>
      </c>
      <c r="I62" s="4">
        <v>12073.715721174289</v>
      </c>
      <c r="J62" s="4">
        <v>10921.93145702049</v>
      </c>
      <c r="K62" s="4">
        <v>11818.438227935927</v>
      </c>
      <c r="L62" s="4">
        <v>12763.250957507429</v>
      </c>
    </row>
    <row r="63" spans="3:12">
      <c r="C63" s="2" t="s">
        <v>57</v>
      </c>
      <c r="D63" s="4">
        <v>6473</v>
      </c>
      <c r="E63" s="4">
        <v>8406</v>
      </c>
      <c r="F63" s="4">
        <v>9654.1817820580727</v>
      </c>
      <c r="G63" s="4">
        <v>10884.488831758776</v>
      </c>
      <c r="H63" s="4">
        <v>12487.060291661588</v>
      </c>
      <c r="I63" s="4">
        <v>11787.050643353308</v>
      </c>
      <c r="J63" s="4">
        <v>11706.322079087466</v>
      </c>
      <c r="K63" s="4">
        <v>10628.05708091797</v>
      </c>
      <c r="L63" s="4">
        <v>11499.827440937052</v>
      </c>
    </row>
    <row r="64" spans="3:12">
      <c r="C64" s="2" t="s">
        <v>58</v>
      </c>
      <c r="D64" s="4">
        <v>5203</v>
      </c>
      <c r="E64" s="4">
        <v>5925</v>
      </c>
      <c r="F64" s="4">
        <v>7722.0814049454239</v>
      </c>
      <c r="G64" s="4">
        <v>8893.0956261479878</v>
      </c>
      <c r="H64" s="4">
        <v>10062.474201541332</v>
      </c>
      <c r="I64" s="4">
        <v>11584.902529889285</v>
      </c>
      <c r="J64" s="4">
        <v>10988.375642802897</v>
      </c>
      <c r="K64" s="4">
        <v>10954.559130759413</v>
      </c>
      <c r="L64" s="4">
        <v>9990.576566037329</v>
      </c>
    </row>
    <row r="65" spans="3:12">
      <c r="C65" s="2" t="s">
        <v>59</v>
      </c>
      <c r="D65" s="4">
        <v>3725</v>
      </c>
      <c r="E65" s="4">
        <v>4500</v>
      </c>
      <c r="F65" s="4">
        <v>5053.87787106016</v>
      </c>
      <c r="G65" s="4">
        <v>6621.405967548314</v>
      </c>
      <c r="H65" s="4">
        <v>7690.9311026487339</v>
      </c>
      <c r="I65" s="4">
        <v>8771.923257471768</v>
      </c>
      <c r="J65" s="4">
        <v>10171.137659108546</v>
      </c>
      <c r="K65" s="4">
        <v>9706.7390473418254</v>
      </c>
      <c r="L65" s="4">
        <v>9732.6800357214288</v>
      </c>
    </row>
    <row r="66" spans="3:12">
      <c r="C66" s="2" t="s">
        <v>60</v>
      </c>
      <c r="D66" s="4">
        <v>2284</v>
      </c>
      <c r="E66" s="4">
        <v>2863</v>
      </c>
      <c r="F66" s="4">
        <v>3455.9069958278715</v>
      </c>
      <c r="G66" s="4">
        <v>3933.0832097927869</v>
      </c>
      <c r="H66" s="4">
        <v>5203.7604144792722</v>
      </c>
      <c r="I66" s="4">
        <v>6118.3926123472393</v>
      </c>
      <c r="J66" s="4">
        <v>7055.0179580195454</v>
      </c>
      <c r="K66" s="4">
        <v>8258.7603367103857</v>
      </c>
      <c r="L66" s="4">
        <v>7947.3311116413643</v>
      </c>
    </row>
    <row r="67" spans="3:12">
      <c r="C67" s="2" t="s">
        <v>61</v>
      </c>
      <c r="D67" s="4">
        <v>1923</v>
      </c>
      <c r="E67" s="4">
        <v>2326</v>
      </c>
      <c r="F67" s="4">
        <v>2793.0975894222565</v>
      </c>
      <c r="G67" s="4">
        <v>3399.0024966200081</v>
      </c>
      <c r="H67" s="4">
        <v>4038.9746781667009</v>
      </c>
      <c r="I67" s="4">
        <v>5146.0447862635419</v>
      </c>
      <c r="J67" s="4">
        <v>6343.4324175429811</v>
      </c>
      <c r="K67" s="4">
        <v>7625.5557712352329</v>
      </c>
      <c r="L67" s="4">
        <v>9132.8533244850314</v>
      </c>
    </row>
    <row r="68" spans="3:12">
      <c r="C68" s="2" t="s">
        <v>62</v>
      </c>
      <c r="D68" s="4">
        <v>147122</v>
      </c>
      <c r="E68" s="4">
        <v>156971</v>
      </c>
      <c r="F68" s="4">
        <v>165982.75776966038</v>
      </c>
      <c r="G68" s="4">
        <v>173408.99741665914</v>
      </c>
      <c r="H68" s="4">
        <v>178833.72110067509</v>
      </c>
      <c r="I68" s="4">
        <v>181884.73314130103</v>
      </c>
      <c r="J68" s="4">
        <v>182625.78740568331</v>
      </c>
      <c r="K68" s="4">
        <v>181261.03945550264</v>
      </c>
      <c r="L68" s="4">
        <v>177878.34251388768</v>
      </c>
    </row>
    <row r="69" spans="3:12">
      <c r="D69" s="4"/>
      <c r="E69" s="4"/>
      <c r="F69" s="4"/>
      <c r="G69" s="4"/>
      <c r="H69" s="4"/>
      <c r="I69" s="4"/>
      <c r="J69" s="4"/>
      <c r="K69" s="4"/>
      <c r="L69" s="4"/>
    </row>
    <row r="70" spans="3:12">
      <c r="C70" s="2" t="s">
        <v>67</v>
      </c>
      <c r="D70" s="4">
        <f>SUM(D50:D52)</f>
        <v>29767</v>
      </c>
      <c r="E70" s="4">
        <f t="shared" ref="E70:L70" si="11">SUM(E50:E52)</f>
        <v>29789</v>
      </c>
      <c r="F70" s="4">
        <f t="shared" si="11"/>
        <v>30006.944540574408</v>
      </c>
      <c r="G70" s="4">
        <f t="shared" si="11"/>
        <v>30782.195421862652</v>
      </c>
      <c r="H70" s="4">
        <f t="shared" si="11"/>
        <v>30607.950306883406</v>
      </c>
      <c r="I70" s="4">
        <f t="shared" si="11"/>
        <v>30210.49562065335</v>
      </c>
      <c r="J70" s="4">
        <f t="shared" si="11"/>
        <v>28890.145303703135</v>
      </c>
      <c r="K70" s="4">
        <f t="shared" si="11"/>
        <v>27262.332875533204</v>
      </c>
      <c r="L70" s="4">
        <f t="shared" si="11"/>
        <v>25669.677923711159</v>
      </c>
    </row>
    <row r="71" spans="3:12">
      <c r="C71" s="2" t="s">
        <v>68</v>
      </c>
      <c r="D71" s="4">
        <f>SUM(D53:D62)</f>
        <v>97747</v>
      </c>
      <c r="E71" s="4">
        <f t="shared" ref="E71:L71" si="12">SUM(E53:E62)</f>
        <v>103162</v>
      </c>
      <c r="F71" s="4">
        <f t="shared" si="12"/>
        <v>107296.66758577219</v>
      </c>
      <c r="G71" s="4">
        <f t="shared" si="12"/>
        <v>108895.72586292862</v>
      </c>
      <c r="H71" s="4">
        <f t="shared" si="12"/>
        <v>108742.57010529407</v>
      </c>
      <c r="I71" s="4">
        <f t="shared" si="12"/>
        <v>108265.92369132252</v>
      </c>
      <c r="J71" s="4">
        <f t="shared" si="12"/>
        <v>107471.35634541874</v>
      </c>
      <c r="K71" s="4">
        <f t="shared" si="12"/>
        <v>106825.03521300462</v>
      </c>
      <c r="L71" s="4">
        <f t="shared" si="12"/>
        <v>103905.39611135429</v>
      </c>
    </row>
    <row r="72" spans="3:12">
      <c r="C72" s="2" t="s">
        <v>69</v>
      </c>
      <c r="D72" s="4">
        <f>SUM(D63:D67)</f>
        <v>19608</v>
      </c>
      <c r="E72" s="4">
        <f t="shared" ref="E72:L72" si="13">SUM(E63:E67)</f>
        <v>24020</v>
      </c>
      <c r="F72" s="4">
        <f t="shared" si="13"/>
        <v>28679.145643313786</v>
      </c>
      <c r="G72" s="4">
        <f t="shared" si="13"/>
        <v>33731.076131867871</v>
      </c>
      <c r="H72" s="4">
        <f t="shared" si="13"/>
        <v>39483.200688497622</v>
      </c>
      <c r="I72" s="4">
        <f t="shared" si="13"/>
        <v>43408.31382932514</v>
      </c>
      <c r="J72" s="4">
        <f t="shared" si="13"/>
        <v>46264.285756561432</v>
      </c>
      <c r="K72" s="4">
        <f t="shared" si="13"/>
        <v>47173.671366964831</v>
      </c>
      <c r="L72" s="4">
        <f t="shared" si="13"/>
        <v>48303.268478822203</v>
      </c>
    </row>
    <row r="74" spans="3:12">
      <c r="C74" s="10" t="s">
        <v>63</v>
      </c>
    </row>
    <row r="75" spans="3:12">
      <c r="C75" s="1"/>
      <c r="D75" s="1">
        <v>2010</v>
      </c>
      <c r="E75" s="1">
        <v>2015</v>
      </c>
      <c r="F75" s="1">
        <v>2020</v>
      </c>
      <c r="G75" s="1">
        <v>2025</v>
      </c>
      <c r="H75" s="1">
        <v>2030</v>
      </c>
      <c r="I75" s="1">
        <v>2035</v>
      </c>
      <c r="J75" s="1">
        <v>2040</v>
      </c>
      <c r="K75" s="1">
        <v>2045</v>
      </c>
      <c r="L75" s="1">
        <v>2050</v>
      </c>
    </row>
    <row r="76" spans="3:12">
      <c r="C76" s="2" t="s">
        <v>44</v>
      </c>
      <c r="D76" s="4">
        <v>4726</v>
      </c>
      <c r="E76" s="4">
        <v>5087</v>
      </c>
      <c r="F76" s="4">
        <v>4962.4454418040195</v>
      </c>
      <c r="G76" s="4">
        <v>5181.156391843916</v>
      </c>
      <c r="H76" s="4">
        <v>5130.3223254924214</v>
      </c>
      <c r="I76" s="4">
        <v>4875.9159292761287</v>
      </c>
      <c r="J76" s="4">
        <v>4611.1394995879682</v>
      </c>
      <c r="K76" s="4">
        <v>4399.0979557983492</v>
      </c>
      <c r="L76" s="4">
        <v>4162.0947753862829</v>
      </c>
    </row>
    <row r="77" spans="3:12">
      <c r="C77" s="2" t="s">
        <v>45</v>
      </c>
      <c r="D77" s="4">
        <v>5139</v>
      </c>
      <c r="E77" s="4">
        <v>4864</v>
      </c>
      <c r="F77" s="4">
        <v>5212.2674779717827</v>
      </c>
      <c r="G77" s="4">
        <v>5055.9237405403883</v>
      </c>
      <c r="H77" s="4">
        <v>5242.3195934784271</v>
      </c>
      <c r="I77" s="4">
        <v>5159.7768853125363</v>
      </c>
      <c r="J77" s="4">
        <v>4873.4821826471962</v>
      </c>
      <c r="K77" s="4">
        <v>4576.8096853414227</v>
      </c>
      <c r="L77" s="4">
        <v>4332.7740610434339</v>
      </c>
    </row>
    <row r="78" spans="3:12">
      <c r="C78" s="2" t="s">
        <v>46</v>
      </c>
      <c r="D78" s="4">
        <v>5442</v>
      </c>
      <c r="E78" s="4">
        <v>5301</v>
      </c>
      <c r="F78" s="4">
        <v>5102.1508639729082</v>
      </c>
      <c r="G78" s="4">
        <v>5420.8860733144775</v>
      </c>
      <c r="H78" s="4">
        <v>5237.2648822875199</v>
      </c>
      <c r="I78" s="4">
        <v>5398.6261536632101</v>
      </c>
      <c r="J78" s="4">
        <v>5290.9121319546612</v>
      </c>
      <c r="K78" s="4">
        <v>4979.6129454134416</v>
      </c>
      <c r="L78" s="4">
        <v>4657.9226275910823</v>
      </c>
    </row>
    <row r="79" spans="3:12">
      <c r="C79" s="2" t="s">
        <v>47</v>
      </c>
      <c r="D79" s="4">
        <v>5676</v>
      </c>
      <c r="E79" s="4">
        <v>5328</v>
      </c>
      <c r="F79" s="4">
        <v>5069.9929240729089</v>
      </c>
      <c r="G79" s="4">
        <v>4838.1350229336531</v>
      </c>
      <c r="H79" s="4">
        <v>5118.079672066704</v>
      </c>
      <c r="I79" s="4">
        <v>4889.9226877377323</v>
      </c>
      <c r="J79" s="4">
        <v>5005.5526512355536</v>
      </c>
      <c r="K79" s="4">
        <v>4852.5255056701808</v>
      </c>
      <c r="L79" s="4">
        <v>4496.0819533274162</v>
      </c>
    </row>
    <row r="80" spans="3:12">
      <c r="C80" s="2" t="s">
        <v>48</v>
      </c>
      <c r="D80" s="4">
        <v>3794</v>
      </c>
      <c r="E80" s="4">
        <v>4515</v>
      </c>
      <c r="F80" s="4">
        <v>4599.0984525610147</v>
      </c>
      <c r="G80" s="4">
        <v>4295.9916472601444</v>
      </c>
      <c r="H80" s="4">
        <v>4006.6966637169944</v>
      </c>
      <c r="I80" s="4">
        <v>4208.6947067978153</v>
      </c>
      <c r="J80" s="4">
        <v>3904.2316893634038</v>
      </c>
      <c r="K80" s="4">
        <v>3941.5941266762134</v>
      </c>
      <c r="L80" s="4">
        <v>3711.1394440148188</v>
      </c>
    </row>
    <row r="81" spans="3:12">
      <c r="C81" s="2" t="s">
        <v>49</v>
      </c>
      <c r="D81" s="4">
        <v>3129</v>
      </c>
      <c r="E81" s="4">
        <v>3902</v>
      </c>
      <c r="F81" s="4">
        <v>4420.3237507532212</v>
      </c>
      <c r="G81" s="4">
        <v>4451.8016584302313</v>
      </c>
      <c r="H81" s="4">
        <v>4095.9565240106463</v>
      </c>
      <c r="I81" s="4">
        <v>3747.4977647750111</v>
      </c>
      <c r="J81" s="4">
        <v>3885.015320548664</v>
      </c>
      <c r="K81" s="4">
        <v>3519.1157301146322</v>
      </c>
      <c r="L81" s="4">
        <v>3492.3996543838948</v>
      </c>
    </row>
    <row r="82" spans="3:12">
      <c r="C82" s="2" t="s">
        <v>50</v>
      </c>
      <c r="D82" s="4">
        <v>3240</v>
      </c>
      <c r="E82" s="4">
        <v>3751</v>
      </c>
      <c r="F82" s="4">
        <v>4504.1248704136906</v>
      </c>
      <c r="G82" s="4">
        <v>4973.0311560341233</v>
      </c>
      <c r="H82" s="4">
        <v>4966.1573853184345</v>
      </c>
      <c r="I82" s="4">
        <v>4583.3034269996724</v>
      </c>
      <c r="J82" s="4">
        <v>4205.7592023980214</v>
      </c>
      <c r="K82" s="4">
        <v>4310.3216000871907</v>
      </c>
      <c r="L82" s="4">
        <v>3914.0454684077436</v>
      </c>
    </row>
    <row r="83" spans="3:12">
      <c r="C83" s="2" t="s">
        <v>51</v>
      </c>
      <c r="D83" s="4">
        <v>4444</v>
      </c>
      <c r="E83" s="4">
        <v>3843</v>
      </c>
      <c r="F83" s="4">
        <v>4368.8930890663123</v>
      </c>
      <c r="G83" s="4">
        <v>5077.8627716924975</v>
      </c>
      <c r="H83" s="4">
        <v>5512.6119854874496</v>
      </c>
      <c r="I83" s="4">
        <v>5485.0069899464343</v>
      </c>
      <c r="J83" s="4">
        <v>5082.5306971536011</v>
      </c>
      <c r="K83" s="4">
        <v>4684.3930122204129</v>
      </c>
      <c r="L83" s="4">
        <v>4765.1838716847469</v>
      </c>
    </row>
    <row r="84" spans="3:12">
      <c r="C84" s="2" t="s">
        <v>52</v>
      </c>
      <c r="D84" s="4">
        <v>4907</v>
      </c>
      <c r="E84" s="4">
        <v>4909</v>
      </c>
      <c r="F84" s="4">
        <v>4319.9395076897963</v>
      </c>
      <c r="G84" s="4">
        <v>4808.9844909353824</v>
      </c>
      <c r="H84" s="4">
        <v>5485.4099805350606</v>
      </c>
      <c r="I84" s="4">
        <v>5898.0972740956568</v>
      </c>
      <c r="J84" s="4">
        <v>5851.2184988788995</v>
      </c>
      <c r="K84" s="4">
        <v>5431.3645370199483</v>
      </c>
      <c r="L84" s="4">
        <v>5014.9802389643837</v>
      </c>
    </row>
    <row r="85" spans="3:12">
      <c r="C85" s="2" t="s">
        <v>53</v>
      </c>
      <c r="D85" s="4">
        <v>5469</v>
      </c>
      <c r="E85" s="4">
        <v>5224</v>
      </c>
      <c r="F85" s="4">
        <v>5233.5286206945011</v>
      </c>
      <c r="G85" s="4">
        <v>4627.5546451462433</v>
      </c>
      <c r="H85" s="4">
        <v>5088.6583626104384</v>
      </c>
      <c r="I85" s="4">
        <v>5741.1644701343175</v>
      </c>
      <c r="J85" s="4">
        <v>6132.6268131152583</v>
      </c>
      <c r="K85" s="4">
        <v>6068.7160406113962</v>
      </c>
      <c r="L85" s="4">
        <v>5634.4239962231968</v>
      </c>
    </row>
    <row r="86" spans="3:12">
      <c r="C86" s="2" t="s">
        <v>54</v>
      </c>
      <c r="D86" s="4">
        <v>4925</v>
      </c>
      <c r="E86" s="4">
        <v>5646</v>
      </c>
      <c r="F86" s="4">
        <v>5414.9206574335294</v>
      </c>
      <c r="G86" s="4">
        <v>5408.8959198881321</v>
      </c>
      <c r="H86" s="4">
        <v>4801.7580861801498</v>
      </c>
      <c r="I86" s="4">
        <v>5244.6108441785082</v>
      </c>
      <c r="J86" s="4">
        <v>5875.6077503775232</v>
      </c>
      <c r="K86" s="4">
        <v>6249.9104529123042</v>
      </c>
      <c r="L86" s="4">
        <v>6175.0528841878313</v>
      </c>
    </row>
    <row r="87" spans="3:12">
      <c r="C87" s="2" t="s">
        <v>55</v>
      </c>
      <c r="D87" s="4">
        <v>4466</v>
      </c>
      <c r="E87" s="4">
        <v>4963</v>
      </c>
      <c r="F87" s="4">
        <v>5690.6137982950622</v>
      </c>
      <c r="G87" s="4">
        <v>5464.8001568938416</v>
      </c>
      <c r="H87" s="4">
        <v>5458.3179112413327</v>
      </c>
      <c r="I87" s="4">
        <v>4869.332050461273</v>
      </c>
      <c r="J87" s="4">
        <v>5298.9117363393443</v>
      </c>
      <c r="K87" s="4">
        <v>5912.26652722773</v>
      </c>
      <c r="L87" s="4">
        <v>6275.4279941894074</v>
      </c>
    </row>
    <row r="88" spans="3:12">
      <c r="C88" s="2" t="s">
        <v>56</v>
      </c>
      <c r="D88" s="4">
        <v>3883</v>
      </c>
      <c r="E88" s="4">
        <v>4381</v>
      </c>
      <c r="F88" s="4">
        <v>4893.2223799237745</v>
      </c>
      <c r="G88" s="4">
        <v>5591.9796342534855</v>
      </c>
      <c r="H88" s="4">
        <v>5388.9117911130716</v>
      </c>
      <c r="I88" s="4">
        <v>5395.2530091125846</v>
      </c>
      <c r="J88" s="4">
        <v>4838.7922994727815</v>
      </c>
      <c r="K88" s="4">
        <v>5257.9129577560543</v>
      </c>
      <c r="L88" s="4">
        <v>5854.9151628940244</v>
      </c>
    </row>
    <row r="89" spans="3:12">
      <c r="C89" s="2" t="s">
        <v>57</v>
      </c>
      <c r="D89" s="4">
        <v>2848</v>
      </c>
      <c r="E89" s="4">
        <v>3724</v>
      </c>
      <c r="F89" s="4">
        <v>4185.5339179410776</v>
      </c>
      <c r="G89" s="4">
        <v>4674.2100609160852</v>
      </c>
      <c r="H89" s="4">
        <v>5343.9071671797337</v>
      </c>
      <c r="I89" s="4">
        <v>5178.6899881157688</v>
      </c>
      <c r="J89" s="4">
        <v>5203.7505176479026</v>
      </c>
      <c r="K89" s="4">
        <v>4694.7807339178298</v>
      </c>
      <c r="L89" s="4">
        <v>5102.2992126301087</v>
      </c>
    </row>
    <row r="90" spans="3:12">
      <c r="C90" s="2" t="s">
        <v>58</v>
      </c>
      <c r="D90" s="4">
        <v>2268</v>
      </c>
      <c r="E90" s="4">
        <v>2488</v>
      </c>
      <c r="F90" s="4">
        <v>3350.0966964721342</v>
      </c>
      <c r="G90" s="4">
        <v>3780.807253544087</v>
      </c>
      <c r="H90" s="4">
        <v>4244.5317695034691</v>
      </c>
      <c r="I90" s="4">
        <v>4876.5744022579383</v>
      </c>
      <c r="J90" s="4">
        <v>4758.3260537054311</v>
      </c>
      <c r="K90" s="4">
        <v>4805.9670110686047</v>
      </c>
      <c r="L90" s="4">
        <v>4363.1593460337717</v>
      </c>
    </row>
    <row r="91" spans="3:12">
      <c r="C91" s="2" t="s">
        <v>59</v>
      </c>
      <c r="D91" s="4">
        <v>1589</v>
      </c>
      <c r="E91" s="4">
        <v>1889</v>
      </c>
      <c r="F91" s="4">
        <v>2042.2901421168954</v>
      </c>
      <c r="G91" s="4">
        <v>2770.2067530807262</v>
      </c>
      <c r="H91" s="4">
        <v>3159.6513768472546</v>
      </c>
      <c r="I91" s="4">
        <v>3583.2400843532882</v>
      </c>
      <c r="J91" s="4">
        <v>4152.1306397594562</v>
      </c>
      <c r="K91" s="4">
        <v>4084.2661307622757</v>
      </c>
      <c r="L91" s="4">
        <v>4153.7476966833347</v>
      </c>
    </row>
    <row r="92" spans="3:12">
      <c r="C92" s="2" t="s">
        <v>60</v>
      </c>
      <c r="D92" s="4">
        <v>884</v>
      </c>
      <c r="E92" s="4">
        <v>1158</v>
      </c>
      <c r="F92" s="4">
        <v>1371.8158760134934</v>
      </c>
      <c r="G92" s="4">
        <v>1503.6243137022173</v>
      </c>
      <c r="H92" s="4">
        <v>2066.2537857175139</v>
      </c>
      <c r="I92" s="4">
        <v>2389.9837221037224</v>
      </c>
      <c r="J92" s="4">
        <v>2743.7187042039741</v>
      </c>
      <c r="K92" s="4">
        <v>3212.5327363146048</v>
      </c>
      <c r="L92" s="4">
        <v>3191.2520827013045</v>
      </c>
    </row>
    <row r="93" spans="3:12">
      <c r="C93" s="2" t="s">
        <v>61</v>
      </c>
      <c r="D93" s="4">
        <v>600</v>
      </c>
      <c r="E93" s="4">
        <v>740</v>
      </c>
      <c r="F93" s="4">
        <v>955.72608336221094</v>
      </c>
      <c r="G93" s="4">
        <v>1183.4403581250783</v>
      </c>
      <c r="H93" s="4">
        <v>1383.1072951620097</v>
      </c>
      <c r="I93" s="4">
        <v>1796.112733634809</v>
      </c>
      <c r="J93" s="4">
        <v>2203.3824685112677</v>
      </c>
      <c r="K93" s="4">
        <v>2628.7743799673945</v>
      </c>
      <c r="L93" s="4">
        <v>3131.0065535855292</v>
      </c>
    </row>
    <row r="94" spans="3:12">
      <c r="C94" s="2" t="s">
        <v>62</v>
      </c>
      <c r="D94" s="4">
        <v>67429</v>
      </c>
      <c r="E94" s="4">
        <v>71713</v>
      </c>
      <c r="F94" s="4">
        <v>75696.984550558322</v>
      </c>
      <c r="G94" s="4">
        <v>79109.292048534713</v>
      </c>
      <c r="H94" s="4">
        <v>81729.916557948643</v>
      </c>
      <c r="I94" s="4">
        <v>83321.803122956393</v>
      </c>
      <c r="J94" s="4">
        <v>83917.088856900911</v>
      </c>
      <c r="K94" s="4">
        <v>83609.962068879977</v>
      </c>
      <c r="L94" s="4">
        <v>82427.907023932305</v>
      </c>
    </row>
    <row r="95" spans="3:12">
      <c r="D95" s="4"/>
      <c r="E95" s="4"/>
      <c r="F95" s="4"/>
      <c r="G95" s="4"/>
      <c r="H95" s="4"/>
      <c r="I95" s="4"/>
      <c r="J95" s="4"/>
      <c r="K95" s="4"/>
      <c r="L95" s="4"/>
    </row>
    <row r="96" spans="3:12">
      <c r="C96" s="2" t="s">
        <v>67</v>
      </c>
      <c r="D96" s="4">
        <f>SUM(D76:D78)</f>
        <v>15307</v>
      </c>
      <c r="E96" s="4">
        <f t="shared" ref="E96:L96" si="14">SUM(E76:E78)</f>
        <v>15252</v>
      </c>
      <c r="F96" s="4">
        <f t="shared" si="14"/>
        <v>15276.863783748711</v>
      </c>
      <c r="G96" s="4">
        <f t="shared" si="14"/>
        <v>15657.966205698782</v>
      </c>
      <c r="H96" s="4">
        <f t="shared" si="14"/>
        <v>15609.906801258368</v>
      </c>
      <c r="I96" s="4">
        <f t="shared" si="14"/>
        <v>15434.318968251875</v>
      </c>
      <c r="J96" s="4">
        <f t="shared" si="14"/>
        <v>14775.533814189825</v>
      </c>
      <c r="K96" s="4">
        <f t="shared" si="14"/>
        <v>13955.520586553215</v>
      </c>
      <c r="L96" s="4">
        <f t="shared" si="14"/>
        <v>13152.791464020798</v>
      </c>
    </row>
    <row r="97" spans="3:12">
      <c r="C97" s="2" t="s">
        <v>68</v>
      </c>
      <c r="D97" s="4">
        <f>SUM(D79:D88)</f>
        <v>43933</v>
      </c>
      <c r="E97" s="4">
        <f t="shared" ref="E97:L97" si="15">SUM(E79:E88)</f>
        <v>46462</v>
      </c>
      <c r="F97" s="4">
        <f t="shared" si="15"/>
        <v>48514.65805090381</v>
      </c>
      <c r="G97" s="4">
        <f t="shared" si="15"/>
        <v>49539.03710346773</v>
      </c>
      <c r="H97" s="4">
        <f t="shared" si="15"/>
        <v>49922.558362280281</v>
      </c>
      <c r="I97" s="4">
        <f t="shared" si="15"/>
        <v>50062.883224239005</v>
      </c>
      <c r="J97" s="4">
        <f t="shared" si="15"/>
        <v>50080.246658883058</v>
      </c>
      <c r="K97" s="4">
        <f t="shared" si="15"/>
        <v>50228.12049029606</v>
      </c>
      <c r="L97" s="4">
        <f t="shared" si="15"/>
        <v>49333.650668277463</v>
      </c>
    </row>
    <row r="98" spans="3:12">
      <c r="C98" s="2" t="s">
        <v>69</v>
      </c>
      <c r="D98" s="4">
        <f>SUM(D89:D93)</f>
        <v>8189</v>
      </c>
      <c r="E98" s="4">
        <f t="shared" ref="E98:L98" si="16">SUM(E89:E93)</f>
        <v>9999</v>
      </c>
      <c r="F98" s="4">
        <f t="shared" si="16"/>
        <v>11905.462715905813</v>
      </c>
      <c r="G98" s="4">
        <f t="shared" si="16"/>
        <v>13912.288739368194</v>
      </c>
      <c r="H98" s="4">
        <f t="shared" si="16"/>
        <v>16197.451394409982</v>
      </c>
      <c r="I98" s="4">
        <f t="shared" si="16"/>
        <v>17824.600930465531</v>
      </c>
      <c r="J98" s="4">
        <f t="shared" si="16"/>
        <v>19061.308383828029</v>
      </c>
      <c r="K98" s="4">
        <f t="shared" si="16"/>
        <v>19426.320992030713</v>
      </c>
      <c r="L98" s="4">
        <f t="shared" si="16"/>
        <v>19941.464891634048</v>
      </c>
    </row>
    <row r="100" spans="3:12">
      <c r="C100" s="10" t="s">
        <v>64</v>
      </c>
    </row>
    <row r="101" spans="3:12">
      <c r="C101" s="1"/>
      <c r="D101" s="1">
        <v>2010</v>
      </c>
      <c r="E101" s="1">
        <v>2015</v>
      </c>
      <c r="F101" s="1">
        <v>2020</v>
      </c>
      <c r="G101" s="1">
        <v>2025</v>
      </c>
      <c r="H101" s="1">
        <v>2030</v>
      </c>
      <c r="I101" s="1">
        <v>2035</v>
      </c>
      <c r="J101" s="1">
        <v>2040</v>
      </c>
      <c r="K101" s="1">
        <v>2045</v>
      </c>
      <c r="L101" s="1">
        <v>2050</v>
      </c>
    </row>
    <row r="102" spans="3:12">
      <c r="C102" s="2" t="s">
        <v>44</v>
      </c>
      <c r="D102" s="4">
        <v>4409</v>
      </c>
      <c r="E102" s="4">
        <v>4864</v>
      </c>
      <c r="F102" s="4">
        <v>4737.3215789349688</v>
      </c>
      <c r="G102" s="4">
        <v>4933.436601576539</v>
      </c>
      <c r="H102" s="4">
        <v>4877.4845690964712</v>
      </c>
      <c r="I102" s="4">
        <v>4633.7810584559456</v>
      </c>
      <c r="J102" s="4">
        <v>4381.4838752151154</v>
      </c>
      <c r="K102" s="4">
        <v>4179.2817813596903</v>
      </c>
      <c r="L102" s="4">
        <v>3953.7666439955028</v>
      </c>
    </row>
    <row r="103" spans="3:12">
      <c r="C103" s="2" t="s">
        <v>45</v>
      </c>
      <c r="D103" s="4">
        <v>4849</v>
      </c>
      <c r="E103" s="4">
        <v>4650</v>
      </c>
      <c r="F103" s="4">
        <v>5074.8110532913079</v>
      </c>
      <c r="G103" s="4">
        <v>4897.3802064901847</v>
      </c>
      <c r="H103" s="4">
        <v>5047.750216550312</v>
      </c>
      <c r="I103" s="4">
        <v>4954.1783174440097</v>
      </c>
      <c r="J103" s="4">
        <v>4673.1494144927783</v>
      </c>
      <c r="K103" s="4">
        <v>4383.3213488226611</v>
      </c>
      <c r="L103" s="4">
        <v>4143.4966449965668</v>
      </c>
    </row>
    <row r="104" spans="3:12">
      <c r="C104" s="2" t="s">
        <v>46</v>
      </c>
      <c r="D104" s="4">
        <v>5202</v>
      </c>
      <c r="E104" s="4">
        <v>5023</v>
      </c>
      <c r="F104" s="4">
        <v>4917.9481245994211</v>
      </c>
      <c r="G104" s="4">
        <v>5293.4124080971478</v>
      </c>
      <c r="H104" s="4">
        <v>5072.8087199782576</v>
      </c>
      <c r="I104" s="4">
        <v>5188.2172765015212</v>
      </c>
      <c r="J104" s="4">
        <v>5059.9781998054168</v>
      </c>
      <c r="K104" s="4">
        <v>4744.2091587976383</v>
      </c>
      <c r="L104" s="4">
        <v>4419.6231706982899</v>
      </c>
    </row>
    <row r="105" spans="3:12">
      <c r="C105" s="2" t="s">
        <v>47</v>
      </c>
      <c r="D105" s="4">
        <v>5571</v>
      </c>
      <c r="E105" s="4">
        <v>5161</v>
      </c>
      <c r="F105" s="4">
        <v>4811.7439452702865</v>
      </c>
      <c r="G105" s="4">
        <v>4649.5099975453813</v>
      </c>
      <c r="H105" s="4">
        <v>4969.4733709708225</v>
      </c>
      <c r="I105" s="4">
        <v>4696.5569777105593</v>
      </c>
      <c r="J105" s="4">
        <v>4759.6801833898544</v>
      </c>
      <c r="K105" s="4">
        <v>4579.1210842299361</v>
      </c>
      <c r="L105" s="4">
        <v>4211.0548632889622</v>
      </c>
    </row>
    <row r="106" spans="3:12">
      <c r="C106" s="2" t="s">
        <v>48</v>
      </c>
      <c r="D106" s="4">
        <v>3964</v>
      </c>
      <c r="E106" s="4">
        <v>4678</v>
      </c>
      <c r="F106" s="4">
        <v>4772.7758183475198</v>
      </c>
      <c r="G106" s="4">
        <v>4336.3273719905837</v>
      </c>
      <c r="H106" s="4">
        <v>4089.1568280275064</v>
      </c>
      <c r="I106" s="4">
        <v>4326.8405810545673</v>
      </c>
      <c r="J106" s="4">
        <v>3972.8137266842555</v>
      </c>
      <c r="K106" s="4">
        <v>3954.1344317463358</v>
      </c>
      <c r="L106" s="4">
        <v>3691.9219921267036</v>
      </c>
    </row>
    <row r="107" spans="3:12">
      <c r="C107" s="2" t="s">
        <v>49</v>
      </c>
      <c r="D107" s="4">
        <v>4076</v>
      </c>
      <c r="E107" s="4">
        <v>4638</v>
      </c>
      <c r="F107" s="4">
        <v>5100.885086338606</v>
      </c>
      <c r="G107" s="4">
        <v>5089.0871826366219</v>
      </c>
      <c r="H107" s="4">
        <v>4558.2042640850559</v>
      </c>
      <c r="I107" s="4">
        <v>4232.2914812906565</v>
      </c>
      <c r="J107" s="4">
        <v>4390.769499424001</v>
      </c>
      <c r="K107" s="4">
        <v>3958.1472112188571</v>
      </c>
      <c r="L107" s="4">
        <v>3860.2950461952519</v>
      </c>
    </row>
    <row r="108" spans="3:12">
      <c r="C108" s="2" t="s">
        <v>50</v>
      </c>
      <c r="D108" s="4">
        <v>4447</v>
      </c>
      <c r="E108" s="4">
        <v>4987</v>
      </c>
      <c r="F108" s="4">
        <v>5564.5534434764404</v>
      </c>
      <c r="G108" s="4">
        <v>5930.4120125014761</v>
      </c>
      <c r="H108" s="4">
        <v>5837.7332522624083</v>
      </c>
      <c r="I108" s="4">
        <v>5249.1413247147548</v>
      </c>
      <c r="J108" s="4">
        <v>4865.1835460173834</v>
      </c>
      <c r="K108" s="4">
        <v>4964.310538438951</v>
      </c>
      <c r="L108" s="4">
        <v>4473.4252558383987</v>
      </c>
    </row>
    <row r="109" spans="3:12">
      <c r="C109" s="2" t="s">
        <v>51</v>
      </c>
      <c r="D109" s="4">
        <v>5660</v>
      </c>
      <c r="E109" s="4">
        <v>5102</v>
      </c>
      <c r="F109" s="4">
        <v>5761.5514017134019</v>
      </c>
      <c r="G109" s="4">
        <v>6261.4380680810809</v>
      </c>
      <c r="H109" s="4">
        <v>6562.7219799795312</v>
      </c>
      <c r="I109" s="4">
        <v>6424.9763558293234</v>
      </c>
      <c r="J109" s="4">
        <v>5792.7333606538295</v>
      </c>
      <c r="K109" s="4">
        <v>5364.1831817395032</v>
      </c>
      <c r="L109" s="4">
        <v>5417.4686042267867</v>
      </c>
    </row>
    <row r="110" spans="3:12">
      <c r="C110" s="2" t="s">
        <v>52</v>
      </c>
      <c r="D110" s="4">
        <v>6257</v>
      </c>
      <c r="E110" s="4">
        <v>6162</v>
      </c>
      <c r="F110" s="4">
        <v>5634.4514149898396</v>
      </c>
      <c r="G110" s="4">
        <v>6231.0619239263578</v>
      </c>
      <c r="H110" s="4">
        <v>6678.0671853210679</v>
      </c>
      <c r="I110" s="4">
        <v>6940.9033315757488</v>
      </c>
      <c r="J110" s="4">
        <v>6766.6131438182256</v>
      </c>
      <c r="K110" s="4">
        <v>6099.198669055826</v>
      </c>
      <c r="L110" s="4">
        <v>5634.5481555890201</v>
      </c>
    </row>
    <row r="111" spans="3:12">
      <c r="C111" s="2" t="s">
        <v>53</v>
      </c>
      <c r="D111" s="4">
        <v>7164</v>
      </c>
      <c r="E111" s="4">
        <v>6575</v>
      </c>
      <c r="F111" s="4">
        <v>6515.5613671850069</v>
      </c>
      <c r="G111" s="4">
        <v>5942.0411184689156</v>
      </c>
      <c r="H111" s="4">
        <v>6491.9190074682974</v>
      </c>
      <c r="I111" s="4">
        <v>6903.8748223091625</v>
      </c>
      <c r="J111" s="4">
        <v>7133.159941825068</v>
      </c>
      <c r="K111" s="4">
        <v>6927.6135215987224</v>
      </c>
      <c r="L111" s="4">
        <v>6231.2829408104726</v>
      </c>
    </row>
    <row r="112" spans="3:12">
      <c r="C112" s="2" t="s">
        <v>54</v>
      </c>
      <c r="D112" s="4">
        <v>6330</v>
      </c>
      <c r="E112" s="4">
        <v>7360</v>
      </c>
      <c r="F112" s="4">
        <v>6796.1757777053972</v>
      </c>
      <c r="G112" s="4">
        <v>6698.4706117966607</v>
      </c>
      <c r="H112" s="4">
        <v>6097.7189761491481</v>
      </c>
      <c r="I112" s="4">
        <v>6616.0515357812073</v>
      </c>
      <c r="J112" s="4">
        <v>6998.5422728327758</v>
      </c>
      <c r="K112" s="4">
        <v>7200.093435804687</v>
      </c>
      <c r="L112" s="4">
        <v>6970.6839075974485</v>
      </c>
    </row>
    <row r="113" spans="3:12">
      <c r="C113" s="2" t="s">
        <v>55</v>
      </c>
      <c r="D113" s="4">
        <v>5580</v>
      </c>
      <c r="E113" s="4">
        <v>6422</v>
      </c>
      <c r="F113" s="4">
        <v>7432.5284841375669</v>
      </c>
      <c r="G113" s="4">
        <v>6855.9495314593887</v>
      </c>
      <c r="H113" s="4">
        <v>6739.562207949517</v>
      </c>
      <c r="I113" s="4">
        <v>6133.9413447558227</v>
      </c>
      <c r="J113" s="4">
        <v>6628.4748543425803</v>
      </c>
      <c r="K113" s="4">
        <v>6989.5873786958691</v>
      </c>
      <c r="L113" s="4">
        <v>7172.7288827903803</v>
      </c>
    </row>
    <row r="114" spans="3:12">
      <c r="C114" s="2" t="s">
        <v>56</v>
      </c>
      <c r="D114" s="4">
        <v>4765</v>
      </c>
      <c r="E114" s="4">
        <v>5615</v>
      </c>
      <c r="F114" s="4">
        <v>6391.7827957043146</v>
      </c>
      <c r="G114" s="4">
        <v>7362.3909410544093</v>
      </c>
      <c r="H114" s="4">
        <v>6795.4546708004191</v>
      </c>
      <c r="I114" s="4">
        <v>6678.4627120617051</v>
      </c>
      <c r="J114" s="4">
        <v>6083.1391575477082</v>
      </c>
      <c r="K114" s="4">
        <v>6560.5252701798727</v>
      </c>
      <c r="L114" s="4">
        <v>6908.3357946134056</v>
      </c>
    </row>
    <row r="115" spans="3:12">
      <c r="C115" s="2" t="s">
        <v>57</v>
      </c>
      <c r="D115" s="4">
        <v>3625</v>
      </c>
      <c r="E115" s="4">
        <v>4682</v>
      </c>
      <c r="F115" s="4">
        <v>5468.6478641169961</v>
      </c>
      <c r="G115" s="4">
        <v>6210.2787708426895</v>
      </c>
      <c r="H115" s="4">
        <v>7143.1531244818543</v>
      </c>
      <c r="I115" s="4">
        <v>6608.3606552375386</v>
      </c>
      <c r="J115" s="4">
        <v>6502.5715614395631</v>
      </c>
      <c r="K115" s="4">
        <v>5933.2763470001391</v>
      </c>
      <c r="L115" s="4">
        <v>6397.5282283069428</v>
      </c>
    </row>
    <row r="116" spans="3:12">
      <c r="C116" s="2" t="s">
        <v>58</v>
      </c>
      <c r="D116" s="4">
        <v>2935</v>
      </c>
      <c r="E116" s="4">
        <v>3437</v>
      </c>
      <c r="F116" s="4">
        <v>4371.9847084732892</v>
      </c>
      <c r="G116" s="4">
        <v>5112.2883726039008</v>
      </c>
      <c r="H116" s="4">
        <v>5817.9424320378621</v>
      </c>
      <c r="I116" s="4">
        <v>6708.3281276313455</v>
      </c>
      <c r="J116" s="4">
        <v>6230.0495890974653</v>
      </c>
      <c r="K116" s="4">
        <v>6148.5921196908084</v>
      </c>
      <c r="L116" s="4">
        <v>5627.4172200035573</v>
      </c>
    </row>
    <row r="117" spans="3:12">
      <c r="C117" s="2" t="s">
        <v>59</v>
      </c>
      <c r="D117" s="4">
        <v>2136</v>
      </c>
      <c r="E117" s="4">
        <v>2611</v>
      </c>
      <c r="F117" s="4">
        <v>3011.5877289432651</v>
      </c>
      <c r="G117" s="4">
        <v>3851.1992144675878</v>
      </c>
      <c r="H117" s="4">
        <v>4531.2797258014798</v>
      </c>
      <c r="I117" s="4">
        <v>5188.6831731184802</v>
      </c>
      <c r="J117" s="4">
        <v>6019.007019349091</v>
      </c>
      <c r="K117" s="4">
        <v>5622.4729165795497</v>
      </c>
      <c r="L117" s="4">
        <v>5578.9323390380941</v>
      </c>
    </row>
    <row r="118" spans="3:12">
      <c r="C118" s="2" t="s">
        <v>60</v>
      </c>
      <c r="D118" s="4">
        <v>1400</v>
      </c>
      <c r="E118" s="4">
        <v>1705</v>
      </c>
      <c r="F118" s="4">
        <v>2084.0911198143781</v>
      </c>
      <c r="G118" s="4">
        <v>2429.4588960905699</v>
      </c>
      <c r="H118" s="4">
        <v>3137.5066287617583</v>
      </c>
      <c r="I118" s="4">
        <v>3728.4088902435165</v>
      </c>
      <c r="J118" s="4">
        <v>4311.2992538155713</v>
      </c>
      <c r="K118" s="4">
        <v>5046.2276003957813</v>
      </c>
      <c r="L118" s="4">
        <v>4756.0790289400593</v>
      </c>
    </row>
    <row r="119" spans="3:12">
      <c r="C119" s="2" t="s">
        <v>61</v>
      </c>
      <c r="D119" s="4">
        <v>1323</v>
      </c>
      <c r="E119" s="4">
        <v>1586</v>
      </c>
      <c r="F119" s="4">
        <v>1837.3715060600455</v>
      </c>
      <c r="G119" s="4">
        <v>2215.5621384949295</v>
      </c>
      <c r="H119" s="4">
        <v>2655.8673830046914</v>
      </c>
      <c r="I119" s="4">
        <v>3349.9320526287329</v>
      </c>
      <c r="J119" s="4">
        <v>4140.0499490317134</v>
      </c>
      <c r="K119" s="4">
        <v>4996.7813912678384</v>
      </c>
      <c r="L119" s="4">
        <v>6001.8467708995022</v>
      </c>
    </row>
    <row r="120" spans="3:12">
      <c r="C120" s="2" t="s">
        <v>62</v>
      </c>
      <c r="D120" s="4">
        <v>79693</v>
      </c>
      <c r="E120" s="4">
        <v>85258</v>
      </c>
      <c r="F120" s="4">
        <v>90285.773219102062</v>
      </c>
      <c r="G120" s="4">
        <v>94299.705368124429</v>
      </c>
      <c r="H120" s="4">
        <v>97103.804542726444</v>
      </c>
      <c r="I120" s="4">
        <v>98562.930018344603</v>
      </c>
      <c r="J120" s="4">
        <v>98708.698548782399</v>
      </c>
      <c r="K120" s="4">
        <v>97651.077386622652</v>
      </c>
      <c r="L120" s="4">
        <v>95450.435489955344</v>
      </c>
    </row>
    <row r="121" spans="3:12">
      <c r="D121" s="4"/>
      <c r="E121" s="4"/>
      <c r="F121" s="4"/>
      <c r="G121" s="4"/>
      <c r="H121" s="4"/>
      <c r="I121" s="4"/>
      <c r="J121" s="4"/>
      <c r="K121" s="4"/>
      <c r="L121" s="4"/>
    </row>
    <row r="122" spans="3:12">
      <c r="C122" s="2" t="s">
        <v>67</v>
      </c>
      <c r="D122" s="4">
        <f>SUM(D102:D104)</f>
        <v>14460</v>
      </c>
      <c r="E122" s="4">
        <f t="shared" ref="E122:L122" si="17">SUM(E102:E104)</f>
        <v>14537</v>
      </c>
      <c r="F122" s="4">
        <f t="shared" si="17"/>
        <v>14730.080756825697</v>
      </c>
      <c r="G122" s="4">
        <f t="shared" si="17"/>
        <v>15124.229216163872</v>
      </c>
      <c r="H122" s="4">
        <f t="shared" si="17"/>
        <v>14998.043505625039</v>
      </c>
      <c r="I122" s="4">
        <f t="shared" si="17"/>
        <v>14776.176652401475</v>
      </c>
      <c r="J122" s="4">
        <f t="shared" si="17"/>
        <v>14114.611489513311</v>
      </c>
      <c r="K122" s="4">
        <f t="shared" si="17"/>
        <v>13306.812288979989</v>
      </c>
      <c r="L122" s="4">
        <f t="shared" si="17"/>
        <v>12516.886459690359</v>
      </c>
    </row>
    <row r="123" spans="3:12">
      <c r="C123" s="2" t="s">
        <v>68</v>
      </c>
      <c r="D123" s="4">
        <f>SUM(D105:D114)</f>
        <v>53814</v>
      </c>
      <c r="E123" s="4">
        <f t="shared" ref="E123:L123" si="18">SUM(E105:E114)</f>
        <v>56700</v>
      </c>
      <c r="F123" s="4">
        <f t="shared" si="18"/>
        <v>58782.009534868375</v>
      </c>
      <c r="G123" s="4">
        <f t="shared" si="18"/>
        <v>59356.688759460878</v>
      </c>
      <c r="H123" s="4">
        <f t="shared" si="18"/>
        <v>58820.011743013776</v>
      </c>
      <c r="I123" s="4">
        <f t="shared" si="18"/>
        <v>58203.040467083505</v>
      </c>
      <c r="J123" s="4">
        <f t="shared" si="18"/>
        <v>57391.109686535689</v>
      </c>
      <c r="K123" s="4">
        <f t="shared" si="18"/>
        <v>56596.914722708563</v>
      </c>
      <c r="L123" s="4">
        <f t="shared" si="18"/>
        <v>54571.745443076834</v>
      </c>
    </row>
    <row r="124" spans="3:12">
      <c r="C124" s="2" t="s">
        <v>69</v>
      </c>
      <c r="D124" s="4">
        <f>SUM(D115:D119)</f>
        <v>11419</v>
      </c>
      <c r="E124" s="4">
        <f t="shared" ref="E124:L124" si="19">SUM(E115:E119)</f>
        <v>14021</v>
      </c>
      <c r="F124" s="4">
        <f t="shared" si="19"/>
        <v>16773.682927407976</v>
      </c>
      <c r="G124" s="4">
        <f t="shared" si="19"/>
        <v>19818.787392499678</v>
      </c>
      <c r="H124" s="4">
        <f t="shared" si="19"/>
        <v>23285.749294087647</v>
      </c>
      <c r="I124" s="4">
        <f t="shared" si="19"/>
        <v>25583.712898859616</v>
      </c>
      <c r="J124" s="4">
        <f t="shared" si="19"/>
        <v>27202.977372733403</v>
      </c>
      <c r="K124" s="4">
        <f t="shared" si="19"/>
        <v>27747.350374934118</v>
      </c>
      <c r="L124" s="4">
        <f t="shared" si="19"/>
        <v>28361.803587188158</v>
      </c>
    </row>
    <row r="125" spans="3:12">
      <c r="D125" s="5"/>
      <c r="E125" s="5"/>
      <c r="F125" s="5"/>
      <c r="G125" s="5"/>
      <c r="H125" s="5"/>
      <c r="I125" s="5"/>
      <c r="J125" s="5"/>
      <c r="K125" s="5"/>
      <c r="L125" s="5"/>
    </row>
    <row r="126" spans="3:12" customFormat="1" ht="15"/>
    <row r="127" spans="3:12" customFormat="1" ht="15"/>
    <row r="128" spans="3:12" customFormat="1" ht="15"/>
    <row r="129" customFormat="1" ht="15"/>
    <row r="130" customFormat="1" ht="15"/>
    <row r="131" customFormat="1" ht="15"/>
    <row r="132" customFormat="1" ht="15"/>
    <row r="133" customFormat="1" ht="15"/>
    <row r="134" customFormat="1" ht="15"/>
    <row r="135" customFormat="1" ht="15"/>
    <row r="136" customFormat="1" ht="15"/>
    <row r="137" customFormat="1" ht="15"/>
    <row r="138" customFormat="1" ht="15"/>
    <row r="139" customFormat="1" ht="15"/>
    <row r="140" customFormat="1" ht="15"/>
    <row r="141" customFormat="1" ht="15"/>
    <row r="142" customFormat="1" ht="15"/>
    <row r="143" customFormat="1" ht="15"/>
    <row r="144" customFormat="1" ht="15"/>
    <row r="145" customFormat="1" ht="15"/>
    <row r="146" customFormat="1" ht="15"/>
    <row r="147" customFormat="1" ht="15"/>
    <row r="148" customFormat="1" ht="15"/>
    <row r="149" customFormat="1" ht="15"/>
    <row r="150" customFormat="1" ht="15"/>
    <row r="151" customFormat="1" ht="15"/>
    <row r="152" customFormat="1" ht="15"/>
    <row r="153" customFormat="1" ht="15"/>
    <row r="154" customFormat="1" ht="15"/>
    <row r="155" customFormat="1" ht="15"/>
    <row r="156" customFormat="1" ht="15"/>
    <row r="157" customFormat="1" ht="15"/>
    <row r="158" customFormat="1" ht="15"/>
    <row r="159" customFormat="1" ht="15"/>
    <row r="160" customFormat="1" ht="15"/>
    <row r="161" customFormat="1" ht="15"/>
    <row r="162" customFormat="1" ht="15"/>
    <row r="163" customFormat="1" ht="15"/>
    <row r="164" customFormat="1" ht="15"/>
    <row r="165" customFormat="1" ht="15"/>
    <row r="166" customFormat="1" ht="15"/>
    <row r="167" customFormat="1" ht="15"/>
    <row r="168" customFormat="1" ht="15"/>
    <row r="169" customFormat="1" ht="15"/>
    <row r="170" customFormat="1" ht="15"/>
    <row r="171" customFormat="1" ht="15"/>
    <row r="172" customFormat="1" ht="15"/>
    <row r="173" customFormat="1" ht="15"/>
    <row r="174" customFormat="1" ht="15"/>
    <row r="175" customFormat="1" ht="15"/>
    <row r="176" customFormat="1" ht="15"/>
    <row r="177" customFormat="1" ht="15"/>
    <row r="178" customFormat="1" ht="15"/>
    <row r="179" customFormat="1" ht="15"/>
    <row r="180" customFormat="1" ht="15"/>
    <row r="181" customFormat="1" ht="15"/>
    <row r="182" customFormat="1" ht="15"/>
    <row r="183" customFormat="1" ht="15"/>
    <row r="184" customFormat="1" ht="15"/>
    <row r="185" customFormat="1" ht="15"/>
    <row r="186" customFormat="1" ht="15"/>
    <row r="187" customFormat="1" ht="15"/>
    <row r="188" customFormat="1" ht="15"/>
    <row r="189" customFormat="1" ht="15"/>
    <row r="190" customFormat="1" ht="15"/>
    <row r="191" customFormat="1" ht="15"/>
    <row r="192" customFormat="1" ht="15"/>
    <row r="193" customFormat="1" ht="15"/>
    <row r="194" customFormat="1" ht="15"/>
    <row r="195" customFormat="1" ht="15"/>
    <row r="196" customFormat="1" ht="15"/>
    <row r="197" customFormat="1" ht="15"/>
    <row r="198" customFormat="1" ht="15"/>
    <row r="199" customFormat="1" ht="15"/>
    <row r="200" customFormat="1" ht="15"/>
    <row r="201" customFormat="1" ht="15"/>
    <row r="202" customFormat="1" ht="15"/>
    <row r="203" customFormat="1" ht="15"/>
    <row r="204" customFormat="1" ht="15"/>
    <row r="205" customFormat="1" ht="15"/>
    <row r="206" customFormat="1" ht="15"/>
    <row r="207" customFormat="1" ht="15"/>
    <row r="208" customFormat="1" ht="15"/>
    <row r="209" customFormat="1" ht="15"/>
    <row r="210" customFormat="1" ht="15"/>
    <row r="211" customFormat="1" ht="15"/>
    <row r="212" customFormat="1" ht="15"/>
    <row r="213" customFormat="1" ht="15"/>
    <row r="214" customFormat="1" ht="15"/>
    <row r="215" customFormat="1" ht="15"/>
    <row r="216" customFormat="1" ht="15"/>
    <row r="217" customFormat="1" ht="15"/>
    <row r="218" customFormat="1" ht="15"/>
    <row r="219" customFormat="1" ht="15"/>
    <row r="220" customFormat="1" ht="15"/>
    <row r="221" customFormat="1" ht="15"/>
    <row r="222" customFormat="1" ht="15"/>
    <row r="223" customFormat="1" ht="15"/>
    <row r="224" customFormat="1" ht="15"/>
    <row r="225" customFormat="1" ht="15"/>
    <row r="226" customFormat="1" ht="15"/>
    <row r="227" customFormat="1" ht="15"/>
    <row r="228" customFormat="1" ht="15"/>
    <row r="229" customFormat="1" ht="15"/>
    <row r="230" customFormat="1" ht="15"/>
    <row r="231" customFormat="1" ht="15"/>
    <row r="232" customFormat="1" ht="15"/>
    <row r="233" customFormat="1" ht="15"/>
    <row r="234" customFormat="1" ht="15"/>
    <row r="235" customFormat="1" ht="15"/>
    <row r="236" customFormat="1" ht="15"/>
    <row r="237" customFormat="1" ht="15"/>
    <row r="238" customFormat="1" ht="15"/>
    <row r="239" customFormat="1" ht="15"/>
    <row r="240" customFormat="1" ht="15"/>
    <row r="241" customFormat="1" ht="15"/>
    <row r="242" customFormat="1" ht="15"/>
    <row r="243" customFormat="1" ht="15"/>
    <row r="244" customFormat="1" ht="15"/>
    <row r="245" customFormat="1" ht="15"/>
    <row r="246" customFormat="1" ht="15"/>
    <row r="247" customFormat="1" ht="15"/>
    <row r="248" customFormat="1" ht="15"/>
    <row r="249" customFormat="1" ht="15"/>
    <row r="250" customFormat="1" ht="15"/>
    <row r="251" customFormat="1" ht="15"/>
    <row r="252" customFormat="1" ht="15"/>
    <row r="253" customFormat="1" ht="15"/>
    <row r="254" customFormat="1" ht="15"/>
    <row r="255" customFormat="1" ht="15"/>
    <row r="256" customFormat="1" ht="15"/>
    <row r="257" customFormat="1" ht="15"/>
    <row r="258" customFormat="1" ht="15"/>
    <row r="259" customFormat="1" ht="15"/>
    <row r="260" customFormat="1" ht="15"/>
    <row r="261" customFormat="1" ht="15"/>
    <row r="262" customFormat="1" ht="15"/>
    <row r="263" customFormat="1" ht="15"/>
    <row r="264" customFormat="1" ht="15"/>
    <row r="265" customFormat="1" ht="15"/>
    <row r="266" customFormat="1" ht="15"/>
    <row r="267" customFormat="1" ht="15"/>
    <row r="268" customFormat="1" ht="15"/>
    <row r="269" customFormat="1" ht="15"/>
    <row r="270" customFormat="1" ht="15"/>
    <row r="271" customFormat="1" ht="15"/>
    <row r="272" customFormat="1" ht="15"/>
    <row r="273" customFormat="1" ht="15"/>
    <row r="274" customFormat="1" ht="15"/>
    <row r="275" customFormat="1" ht="15"/>
    <row r="276" customFormat="1" ht="15"/>
    <row r="277" customFormat="1" ht="15"/>
    <row r="278" customFormat="1" ht="15"/>
    <row r="279" customFormat="1" ht="15"/>
    <row r="280" customFormat="1" ht="15"/>
    <row r="281" customFormat="1" ht="15"/>
    <row r="282" customFormat="1" ht="15"/>
    <row r="283" customFormat="1" ht="15"/>
    <row r="284" customFormat="1" ht="15"/>
    <row r="285" customFormat="1" ht="15"/>
    <row r="286" customFormat="1" ht="15"/>
    <row r="287" customFormat="1" ht="15"/>
    <row r="288" customFormat="1" ht="15"/>
    <row r="289" customFormat="1" ht="15"/>
    <row r="290" customFormat="1" ht="15"/>
    <row r="291" customFormat="1" ht="15"/>
    <row r="292" customFormat="1" ht="15"/>
    <row r="293" customFormat="1" ht="15"/>
    <row r="294" customFormat="1" ht="15"/>
    <row r="295" customFormat="1" ht="15"/>
    <row r="296" customFormat="1" ht="15"/>
    <row r="297" customFormat="1" ht="15"/>
    <row r="298" customFormat="1" ht="15"/>
    <row r="299" customFormat="1" ht="15"/>
    <row r="300" customFormat="1" ht="15"/>
    <row r="301" customFormat="1" ht="15"/>
    <row r="302" customFormat="1" ht="15"/>
    <row r="303" customFormat="1" ht="15"/>
    <row r="304" customFormat="1" ht="15"/>
    <row r="305" customFormat="1" ht="15"/>
    <row r="306" customFormat="1" ht="15"/>
    <row r="307" customFormat="1" ht="15"/>
    <row r="308" customFormat="1" ht="15"/>
    <row r="309" customFormat="1" ht="15"/>
    <row r="310" customFormat="1" ht="15"/>
    <row r="311" customFormat="1" ht="15"/>
    <row r="312" customFormat="1" ht="15"/>
    <row r="313" customFormat="1" ht="15"/>
    <row r="314" customFormat="1" ht="15"/>
    <row r="315" customFormat="1" ht="15"/>
    <row r="316" customFormat="1" ht="15"/>
    <row r="317" customFormat="1" ht="15"/>
    <row r="318" customFormat="1" ht="15"/>
    <row r="319" customFormat="1" ht="15"/>
    <row r="320" customFormat="1" ht="15"/>
    <row r="321" customFormat="1" ht="15"/>
    <row r="322" customFormat="1" ht="15"/>
    <row r="323" customFormat="1" ht="15"/>
    <row r="324" customFormat="1" ht="15"/>
    <row r="325" customFormat="1" ht="15"/>
    <row r="326" customFormat="1" ht="15"/>
    <row r="327" customFormat="1" ht="15"/>
    <row r="328" customFormat="1" ht="15"/>
    <row r="329" customFormat="1" ht="15"/>
    <row r="330" customFormat="1" ht="15"/>
    <row r="331" customFormat="1" ht="15"/>
    <row r="332" customFormat="1" ht="15"/>
    <row r="333" customFormat="1" ht="15"/>
    <row r="334" customFormat="1" ht="15"/>
    <row r="335" customFormat="1" ht="15"/>
    <row r="336" customFormat="1" ht="15"/>
    <row r="337" customFormat="1" ht="15"/>
    <row r="338" customFormat="1" ht="15"/>
    <row r="339" customFormat="1" ht="15"/>
    <row r="340" customFormat="1" ht="15"/>
    <row r="341" customFormat="1" ht="15"/>
    <row r="342" customFormat="1" ht="15"/>
    <row r="343" customFormat="1" ht="15"/>
    <row r="344" customFormat="1" ht="15"/>
    <row r="345" customFormat="1" ht="1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W345"/>
  <sheetViews>
    <sheetView zoomScale="80" zoomScaleNormal="80" workbookViewId="0">
      <selection sqref="A1:XFD1"/>
    </sheetView>
  </sheetViews>
  <sheetFormatPr defaultRowHeight="12.75"/>
  <cols>
    <col min="1" max="1" width="8.85546875" style="2"/>
    <col min="2" max="2" width="5.7109375" style="2" customWidth="1"/>
    <col min="3" max="3" width="38.140625" style="2" bestFit="1" customWidth="1"/>
    <col min="4" max="12" width="12.7109375" style="2" customWidth="1"/>
    <col min="13" max="24" width="8.85546875" style="2"/>
    <col min="25" max="25" width="10.42578125" style="2" bestFit="1" customWidth="1"/>
    <col min="26" max="43" width="8.85546875" style="2"/>
    <col min="44" max="44" width="10.42578125" style="2" bestFit="1" customWidth="1"/>
    <col min="45" max="62" width="8.85546875" style="2"/>
    <col min="63" max="63" width="10.42578125" style="2" bestFit="1" customWidth="1"/>
    <col min="64" max="81" width="8.85546875" style="2"/>
    <col min="82" max="82" width="10.42578125" style="2" bestFit="1" customWidth="1"/>
    <col min="83" max="100" width="8.85546875" style="2"/>
    <col min="101" max="101" width="10.42578125" style="2" bestFit="1" customWidth="1"/>
    <col min="102" max="119" width="8.85546875" style="2"/>
    <col min="120" max="120" width="10.42578125" style="2" bestFit="1" customWidth="1"/>
    <col min="121" max="257" width="8.85546875" style="2"/>
    <col min="258" max="258" width="5.7109375" style="2" customWidth="1"/>
    <col min="259" max="259" width="38.140625" style="2" bestFit="1" customWidth="1"/>
    <col min="260" max="268" width="12.7109375" style="2" customWidth="1"/>
    <col min="269" max="280" width="8.85546875" style="2"/>
    <col min="281" max="281" width="10.42578125" style="2" bestFit="1" customWidth="1"/>
    <col min="282" max="299" width="8.85546875" style="2"/>
    <col min="300" max="300" width="10.42578125" style="2" bestFit="1" customWidth="1"/>
    <col min="301" max="318" width="8.85546875" style="2"/>
    <col min="319" max="319" width="10.42578125" style="2" bestFit="1" customWidth="1"/>
    <col min="320" max="337" width="8.85546875" style="2"/>
    <col min="338" max="338" width="10.42578125" style="2" bestFit="1" customWidth="1"/>
    <col min="339" max="356" width="8.85546875" style="2"/>
    <col min="357" max="357" width="10.42578125" style="2" bestFit="1" customWidth="1"/>
    <col min="358" max="375" width="8.85546875" style="2"/>
    <col min="376" max="376" width="10.42578125" style="2" bestFit="1" customWidth="1"/>
    <col min="377" max="513" width="8.85546875" style="2"/>
    <col min="514" max="514" width="5.7109375" style="2" customWidth="1"/>
    <col min="515" max="515" width="38.140625" style="2" bestFit="1" customWidth="1"/>
    <col min="516" max="524" width="12.7109375" style="2" customWidth="1"/>
    <col min="525" max="536" width="8.85546875" style="2"/>
    <col min="537" max="537" width="10.42578125" style="2" bestFit="1" customWidth="1"/>
    <col min="538" max="555" width="8.85546875" style="2"/>
    <col min="556" max="556" width="10.42578125" style="2" bestFit="1" customWidth="1"/>
    <col min="557" max="574" width="8.85546875" style="2"/>
    <col min="575" max="575" width="10.42578125" style="2" bestFit="1" customWidth="1"/>
    <col min="576" max="593" width="8.85546875" style="2"/>
    <col min="594" max="594" width="10.42578125" style="2" bestFit="1" customWidth="1"/>
    <col min="595" max="612" width="8.85546875" style="2"/>
    <col min="613" max="613" width="10.42578125" style="2" bestFit="1" customWidth="1"/>
    <col min="614" max="631" width="8.85546875" style="2"/>
    <col min="632" max="632" width="10.42578125" style="2" bestFit="1" customWidth="1"/>
    <col min="633" max="769" width="8.85546875" style="2"/>
    <col min="770" max="770" width="5.7109375" style="2" customWidth="1"/>
    <col min="771" max="771" width="38.140625" style="2" bestFit="1" customWidth="1"/>
    <col min="772" max="780" width="12.7109375" style="2" customWidth="1"/>
    <col min="781" max="792" width="8.85546875" style="2"/>
    <col min="793" max="793" width="10.42578125" style="2" bestFit="1" customWidth="1"/>
    <col min="794" max="811" width="8.85546875" style="2"/>
    <col min="812" max="812" width="10.42578125" style="2" bestFit="1" customWidth="1"/>
    <col min="813" max="830" width="8.85546875" style="2"/>
    <col min="831" max="831" width="10.42578125" style="2" bestFit="1" customWidth="1"/>
    <col min="832" max="849" width="8.85546875" style="2"/>
    <col min="850" max="850" width="10.42578125" style="2" bestFit="1" customWidth="1"/>
    <col min="851" max="868" width="8.85546875" style="2"/>
    <col min="869" max="869" width="10.42578125" style="2" bestFit="1" customWidth="1"/>
    <col min="870" max="887" width="8.85546875" style="2"/>
    <col min="888" max="888" width="10.42578125" style="2" bestFit="1" customWidth="1"/>
    <col min="889" max="1025" width="8.85546875" style="2"/>
    <col min="1026" max="1026" width="5.7109375" style="2" customWidth="1"/>
    <col min="1027" max="1027" width="38.140625" style="2" bestFit="1" customWidth="1"/>
    <col min="1028" max="1036" width="12.7109375" style="2" customWidth="1"/>
    <col min="1037" max="1048" width="8.85546875" style="2"/>
    <col min="1049" max="1049" width="10.42578125" style="2" bestFit="1" customWidth="1"/>
    <col min="1050" max="1067" width="8.85546875" style="2"/>
    <col min="1068" max="1068" width="10.42578125" style="2" bestFit="1" customWidth="1"/>
    <col min="1069" max="1086" width="8.85546875" style="2"/>
    <col min="1087" max="1087" width="10.42578125" style="2" bestFit="1" customWidth="1"/>
    <col min="1088" max="1105" width="8.85546875" style="2"/>
    <col min="1106" max="1106" width="10.42578125" style="2" bestFit="1" customWidth="1"/>
    <col min="1107" max="1124" width="8.85546875" style="2"/>
    <col min="1125" max="1125" width="10.42578125" style="2" bestFit="1" customWidth="1"/>
    <col min="1126" max="1143" width="8.85546875" style="2"/>
    <col min="1144" max="1144" width="10.42578125" style="2" bestFit="1" customWidth="1"/>
    <col min="1145" max="1281" width="8.85546875" style="2"/>
    <col min="1282" max="1282" width="5.7109375" style="2" customWidth="1"/>
    <col min="1283" max="1283" width="38.140625" style="2" bestFit="1" customWidth="1"/>
    <col min="1284" max="1292" width="12.7109375" style="2" customWidth="1"/>
    <col min="1293" max="1304" width="8.85546875" style="2"/>
    <col min="1305" max="1305" width="10.42578125" style="2" bestFit="1" customWidth="1"/>
    <col min="1306" max="1323" width="8.85546875" style="2"/>
    <col min="1324" max="1324" width="10.42578125" style="2" bestFit="1" customWidth="1"/>
    <col min="1325" max="1342" width="8.85546875" style="2"/>
    <col min="1343" max="1343" width="10.42578125" style="2" bestFit="1" customWidth="1"/>
    <col min="1344" max="1361" width="8.85546875" style="2"/>
    <col min="1362" max="1362" width="10.42578125" style="2" bestFit="1" customWidth="1"/>
    <col min="1363" max="1380" width="8.85546875" style="2"/>
    <col min="1381" max="1381" width="10.42578125" style="2" bestFit="1" customWidth="1"/>
    <col min="1382" max="1399" width="8.85546875" style="2"/>
    <col min="1400" max="1400" width="10.42578125" style="2" bestFit="1" customWidth="1"/>
    <col min="1401" max="1537" width="8.85546875" style="2"/>
    <col min="1538" max="1538" width="5.7109375" style="2" customWidth="1"/>
    <col min="1539" max="1539" width="38.140625" style="2" bestFit="1" customWidth="1"/>
    <col min="1540" max="1548" width="12.7109375" style="2" customWidth="1"/>
    <col min="1549" max="1560" width="8.85546875" style="2"/>
    <col min="1561" max="1561" width="10.42578125" style="2" bestFit="1" customWidth="1"/>
    <col min="1562" max="1579" width="8.85546875" style="2"/>
    <col min="1580" max="1580" width="10.42578125" style="2" bestFit="1" customWidth="1"/>
    <col min="1581" max="1598" width="8.85546875" style="2"/>
    <col min="1599" max="1599" width="10.42578125" style="2" bestFit="1" customWidth="1"/>
    <col min="1600" max="1617" width="8.85546875" style="2"/>
    <col min="1618" max="1618" width="10.42578125" style="2" bestFit="1" customWidth="1"/>
    <col min="1619" max="1636" width="8.85546875" style="2"/>
    <col min="1637" max="1637" width="10.42578125" style="2" bestFit="1" customWidth="1"/>
    <col min="1638" max="1655" width="8.85546875" style="2"/>
    <col min="1656" max="1656" width="10.42578125" style="2" bestFit="1" customWidth="1"/>
    <col min="1657" max="1793" width="8.85546875" style="2"/>
    <col min="1794" max="1794" width="5.7109375" style="2" customWidth="1"/>
    <col min="1795" max="1795" width="38.140625" style="2" bestFit="1" customWidth="1"/>
    <col min="1796" max="1804" width="12.7109375" style="2" customWidth="1"/>
    <col min="1805" max="1816" width="8.85546875" style="2"/>
    <col min="1817" max="1817" width="10.42578125" style="2" bestFit="1" customWidth="1"/>
    <col min="1818" max="1835" width="8.85546875" style="2"/>
    <col min="1836" max="1836" width="10.42578125" style="2" bestFit="1" customWidth="1"/>
    <col min="1837" max="1854" width="8.85546875" style="2"/>
    <col min="1855" max="1855" width="10.42578125" style="2" bestFit="1" customWidth="1"/>
    <col min="1856" max="1873" width="8.85546875" style="2"/>
    <col min="1874" max="1874" width="10.42578125" style="2" bestFit="1" customWidth="1"/>
    <col min="1875" max="1892" width="8.85546875" style="2"/>
    <col min="1893" max="1893" width="10.42578125" style="2" bestFit="1" customWidth="1"/>
    <col min="1894" max="1911" width="8.85546875" style="2"/>
    <col min="1912" max="1912" width="10.42578125" style="2" bestFit="1" customWidth="1"/>
    <col min="1913" max="2049" width="8.85546875" style="2"/>
    <col min="2050" max="2050" width="5.7109375" style="2" customWidth="1"/>
    <col min="2051" max="2051" width="38.140625" style="2" bestFit="1" customWidth="1"/>
    <col min="2052" max="2060" width="12.7109375" style="2" customWidth="1"/>
    <col min="2061" max="2072" width="8.85546875" style="2"/>
    <col min="2073" max="2073" width="10.42578125" style="2" bestFit="1" customWidth="1"/>
    <col min="2074" max="2091" width="8.85546875" style="2"/>
    <col min="2092" max="2092" width="10.42578125" style="2" bestFit="1" customWidth="1"/>
    <col min="2093" max="2110" width="8.85546875" style="2"/>
    <col min="2111" max="2111" width="10.42578125" style="2" bestFit="1" customWidth="1"/>
    <col min="2112" max="2129" width="8.85546875" style="2"/>
    <col min="2130" max="2130" width="10.42578125" style="2" bestFit="1" customWidth="1"/>
    <col min="2131" max="2148" width="8.85546875" style="2"/>
    <col min="2149" max="2149" width="10.42578125" style="2" bestFit="1" customWidth="1"/>
    <col min="2150" max="2167" width="8.85546875" style="2"/>
    <col min="2168" max="2168" width="10.42578125" style="2" bestFit="1" customWidth="1"/>
    <col min="2169" max="2305" width="8.85546875" style="2"/>
    <col min="2306" max="2306" width="5.7109375" style="2" customWidth="1"/>
    <col min="2307" max="2307" width="38.140625" style="2" bestFit="1" customWidth="1"/>
    <col min="2308" max="2316" width="12.7109375" style="2" customWidth="1"/>
    <col min="2317" max="2328" width="8.85546875" style="2"/>
    <col min="2329" max="2329" width="10.42578125" style="2" bestFit="1" customWidth="1"/>
    <col min="2330" max="2347" width="8.85546875" style="2"/>
    <col min="2348" max="2348" width="10.42578125" style="2" bestFit="1" customWidth="1"/>
    <col min="2349" max="2366" width="8.85546875" style="2"/>
    <col min="2367" max="2367" width="10.42578125" style="2" bestFit="1" customWidth="1"/>
    <col min="2368" max="2385" width="8.85546875" style="2"/>
    <col min="2386" max="2386" width="10.42578125" style="2" bestFit="1" customWidth="1"/>
    <col min="2387" max="2404" width="8.85546875" style="2"/>
    <col min="2405" max="2405" width="10.42578125" style="2" bestFit="1" customWidth="1"/>
    <col min="2406" max="2423" width="8.85546875" style="2"/>
    <col min="2424" max="2424" width="10.42578125" style="2" bestFit="1" customWidth="1"/>
    <col min="2425" max="2561" width="8.85546875" style="2"/>
    <col min="2562" max="2562" width="5.7109375" style="2" customWidth="1"/>
    <col min="2563" max="2563" width="38.140625" style="2" bestFit="1" customWidth="1"/>
    <col min="2564" max="2572" width="12.7109375" style="2" customWidth="1"/>
    <col min="2573" max="2584" width="8.85546875" style="2"/>
    <col min="2585" max="2585" width="10.42578125" style="2" bestFit="1" customWidth="1"/>
    <col min="2586" max="2603" width="8.85546875" style="2"/>
    <col min="2604" max="2604" width="10.42578125" style="2" bestFit="1" customWidth="1"/>
    <col min="2605" max="2622" width="8.85546875" style="2"/>
    <col min="2623" max="2623" width="10.42578125" style="2" bestFit="1" customWidth="1"/>
    <col min="2624" max="2641" width="8.85546875" style="2"/>
    <col min="2642" max="2642" width="10.42578125" style="2" bestFit="1" customWidth="1"/>
    <col min="2643" max="2660" width="8.85546875" style="2"/>
    <col min="2661" max="2661" width="10.42578125" style="2" bestFit="1" customWidth="1"/>
    <col min="2662" max="2679" width="8.85546875" style="2"/>
    <col min="2680" max="2680" width="10.42578125" style="2" bestFit="1" customWidth="1"/>
    <col min="2681" max="2817" width="8.85546875" style="2"/>
    <col min="2818" max="2818" width="5.7109375" style="2" customWidth="1"/>
    <col min="2819" max="2819" width="38.140625" style="2" bestFit="1" customWidth="1"/>
    <col min="2820" max="2828" width="12.7109375" style="2" customWidth="1"/>
    <col min="2829" max="2840" width="8.85546875" style="2"/>
    <col min="2841" max="2841" width="10.42578125" style="2" bestFit="1" customWidth="1"/>
    <col min="2842" max="2859" width="8.85546875" style="2"/>
    <col min="2860" max="2860" width="10.42578125" style="2" bestFit="1" customWidth="1"/>
    <col min="2861" max="2878" width="8.85546875" style="2"/>
    <col min="2879" max="2879" width="10.42578125" style="2" bestFit="1" customWidth="1"/>
    <col min="2880" max="2897" width="8.85546875" style="2"/>
    <col min="2898" max="2898" width="10.42578125" style="2" bestFit="1" customWidth="1"/>
    <col min="2899" max="2916" width="8.85546875" style="2"/>
    <col min="2917" max="2917" width="10.42578125" style="2" bestFit="1" customWidth="1"/>
    <col min="2918" max="2935" width="8.85546875" style="2"/>
    <col min="2936" max="2936" width="10.42578125" style="2" bestFit="1" customWidth="1"/>
    <col min="2937" max="3073" width="8.85546875" style="2"/>
    <col min="3074" max="3074" width="5.7109375" style="2" customWidth="1"/>
    <col min="3075" max="3075" width="38.140625" style="2" bestFit="1" customWidth="1"/>
    <col min="3076" max="3084" width="12.7109375" style="2" customWidth="1"/>
    <col min="3085" max="3096" width="8.85546875" style="2"/>
    <col min="3097" max="3097" width="10.42578125" style="2" bestFit="1" customWidth="1"/>
    <col min="3098" max="3115" width="8.85546875" style="2"/>
    <col min="3116" max="3116" width="10.42578125" style="2" bestFit="1" customWidth="1"/>
    <col min="3117" max="3134" width="8.85546875" style="2"/>
    <col min="3135" max="3135" width="10.42578125" style="2" bestFit="1" customWidth="1"/>
    <col min="3136" max="3153" width="8.85546875" style="2"/>
    <col min="3154" max="3154" width="10.42578125" style="2" bestFit="1" customWidth="1"/>
    <col min="3155" max="3172" width="8.85546875" style="2"/>
    <col min="3173" max="3173" width="10.42578125" style="2" bestFit="1" customWidth="1"/>
    <col min="3174" max="3191" width="8.85546875" style="2"/>
    <col min="3192" max="3192" width="10.42578125" style="2" bestFit="1" customWidth="1"/>
    <col min="3193" max="3329" width="8.85546875" style="2"/>
    <col min="3330" max="3330" width="5.7109375" style="2" customWidth="1"/>
    <col min="3331" max="3331" width="38.140625" style="2" bestFit="1" customWidth="1"/>
    <col min="3332" max="3340" width="12.7109375" style="2" customWidth="1"/>
    <col min="3341" max="3352" width="8.85546875" style="2"/>
    <col min="3353" max="3353" width="10.42578125" style="2" bestFit="1" customWidth="1"/>
    <col min="3354" max="3371" width="8.85546875" style="2"/>
    <col min="3372" max="3372" width="10.42578125" style="2" bestFit="1" customWidth="1"/>
    <col min="3373" max="3390" width="8.85546875" style="2"/>
    <col min="3391" max="3391" width="10.42578125" style="2" bestFit="1" customWidth="1"/>
    <col min="3392" max="3409" width="8.85546875" style="2"/>
    <col min="3410" max="3410" width="10.42578125" style="2" bestFit="1" customWidth="1"/>
    <col min="3411" max="3428" width="8.85546875" style="2"/>
    <col min="3429" max="3429" width="10.42578125" style="2" bestFit="1" customWidth="1"/>
    <col min="3430" max="3447" width="8.85546875" style="2"/>
    <col min="3448" max="3448" width="10.42578125" style="2" bestFit="1" customWidth="1"/>
    <col min="3449" max="3585" width="8.85546875" style="2"/>
    <col min="3586" max="3586" width="5.7109375" style="2" customWidth="1"/>
    <col min="3587" max="3587" width="38.140625" style="2" bestFit="1" customWidth="1"/>
    <col min="3588" max="3596" width="12.7109375" style="2" customWidth="1"/>
    <col min="3597" max="3608" width="8.85546875" style="2"/>
    <col min="3609" max="3609" width="10.42578125" style="2" bestFit="1" customWidth="1"/>
    <col min="3610" max="3627" width="8.85546875" style="2"/>
    <col min="3628" max="3628" width="10.42578125" style="2" bestFit="1" customWidth="1"/>
    <col min="3629" max="3646" width="8.85546875" style="2"/>
    <col min="3647" max="3647" width="10.42578125" style="2" bestFit="1" customWidth="1"/>
    <col min="3648" max="3665" width="8.85546875" style="2"/>
    <col min="3666" max="3666" width="10.42578125" style="2" bestFit="1" customWidth="1"/>
    <col min="3667" max="3684" width="8.85546875" style="2"/>
    <col min="3685" max="3685" width="10.42578125" style="2" bestFit="1" customWidth="1"/>
    <col min="3686" max="3703" width="8.85546875" style="2"/>
    <col min="3704" max="3704" width="10.42578125" style="2" bestFit="1" customWidth="1"/>
    <col min="3705" max="3841" width="8.85546875" style="2"/>
    <col min="3842" max="3842" width="5.7109375" style="2" customWidth="1"/>
    <col min="3843" max="3843" width="38.140625" style="2" bestFit="1" customWidth="1"/>
    <col min="3844" max="3852" width="12.7109375" style="2" customWidth="1"/>
    <col min="3853" max="3864" width="8.85546875" style="2"/>
    <col min="3865" max="3865" width="10.42578125" style="2" bestFit="1" customWidth="1"/>
    <col min="3866" max="3883" width="8.85546875" style="2"/>
    <col min="3884" max="3884" width="10.42578125" style="2" bestFit="1" customWidth="1"/>
    <col min="3885" max="3902" width="8.85546875" style="2"/>
    <col min="3903" max="3903" width="10.42578125" style="2" bestFit="1" customWidth="1"/>
    <col min="3904" max="3921" width="8.85546875" style="2"/>
    <col min="3922" max="3922" width="10.42578125" style="2" bestFit="1" customWidth="1"/>
    <col min="3923" max="3940" width="8.85546875" style="2"/>
    <col min="3941" max="3941" width="10.42578125" style="2" bestFit="1" customWidth="1"/>
    <col min="3942" max="3959" width="8.85546875" style="2"/>
    <col min="3960" max="3960" width="10.42578125" style="2" bestFit="1" customWidth="1"/>
    <col min="3961" max="4097" width="8.85546875" style="2"/>
    <col min="4098" max="4098" width="5.7109375" style="2" customWidth="1"/>
    <col min="4099" max="4099" width="38.140625" style="2" bestFit="1" customWidth="1"/>
    <col min="4100" max="4108" width="12.7109375" style="2" customWidth="1"/>
    <col min="4109" max="4120" width="8.85546875" style="2"/>
    <col min="4121" max="4121" width="10.42578125" style="2" bestFit="1" customWidth="1"/>
    <col min="4122" max="4139" width="8.85546875" style="2"/>
    <col min="4140" max="4140" width="10.42578125" style="2" bestFit="1" customWidth="1"/>
    <col min="4141" max="4158" width="8.85546875" style="2"/>
    <col min="4159" max="4159" width="10.42578125" style="2" bestFit="1" customWidth="1"/>
    <col min="4160" max="4177" width="8.85546875" style="2"/>
    <col min="4178" max="4178" width="10.42578125" style="2" bestFit="1" customWidth="1"/>
    <col min="4179" max="4196" width="8.85546875" style="2"/>
    <col min="4197" max="4197" width="10.42578125" style="2" bestFit="1" customWidth="1"/>
    <col min="4198" max="4215" width="8.85546875" style="2"/>
    <col min="4216" max="4216" width="10.42578125" style="2" bestFit="1" customWidth="1"/>
    <col min="4217" max="4353" width="8.85546875" style="2"/>
    <col min="4354" max="4354" width="5.7109375" style="2" customWidth="1"/>
    <col min="4355" max="4355" width="38.140625" style="2" bestFit="1" customWidth="1"/>
    <col min="4356" max="4364" width="12.7109375" style="2" customWidth="1"/>
    <col min="4365" max="4376" width="8.85546875" style="2"/>
    <col min="4377" max="4377" width="10.42578125" style="2" bestFit="1" customWidth="1"/>
    <col min="4378" max="4395" width="8.85546875" style="2"/>
    <col min="4396" max="4396" width="10.42578125" style="2" bestFit="1" customWidth="1"/>
    <col min="4397" max="4414" width="8.85546875" style="2"/>
    <col min="4415" max="4415" width="10.42578125" style="2" bestFit="1" customWidth="1"/>
    <col min="4416" max="4433" width="8.85546875" style="2"/>
    <col min="4434" max="4434" width="10.42578125" style="2" bestFit="1" customWidth="1"/>
    <col min="4435" max="4452" width="8.85546875" style="2"/>
    <col min="4453" max="4453" width="10.42578125" style="2" bestFit="1" customWidth="1"/>
    <col min="4454" max="4471" width="8.85546875" style="2"/>
    <col min="4472" max="4472" width="10.42578125" style="2" bestFit="1" customWidth="1"/>
    <col min="4473" max="4609" width="8.85546875" style="2"/>
    <col min="4610" max="4610" width="5.7109375" style="2" customWidth="1"/>
    <col min="4611" max="4611" width="38.140625" style="2" bestFit="1" customWidth="1"/>
    <col min="4612" max="4620" width="12.7109375" style="2" customWidth="1"/>
    <col min="4621" max="4632" width="8.85546875" style="2"/>
    <col min="4633" max="4633" width="10.42578125" style="2" bestFit="1" customWidth="1"/>
    <col min="4634" max="4651" width="8.85546875" style="2"/>
    <col min="4652" max="4652" width="10.42578125" style="2" bestFit="1" customWidth="1"/>
    <col min="4653" max="4670" width="8.85546875" style="2"/>
    <col min="4671" max="4671" width="10.42578125" style="2" bestFit="1" customWidth="1"/>
    <col min="4672" max="4689" width="8.85546875" style="2"/>
    <col min="4690" max="4690" width="10.42578125" style="2" bestFit="1" customWidth="1"/>
    <col min="4691" max="4708" width="8.85546875" style="2"/>
    <col min="4709" max="4709" width="10.42578125" style="2" bestFit="1" customWidth="1"/>
    <col min="4710" max="4727" width="8.85546875" style="2"/>
    <col min="4728" max="4728" width="10.42578125" style="2" bestFit="1" customWidth="1"/>
    <col min="4729" max="4865" width="8.85546875" style="2"/>
    <col min="4866" max="4866" width="5.7109375" style="2" customWidth="1"/>
    <col min="4867" max="4867" width="38.140625" style="2" bestFit="1" customWidth="1"/>
    <col min="4868" max="4876" width="12.7109375" style="2" customWidth="1"/>
    <col min="4877" max="4888" width="8.85546875" style="2"/>
    <col min="4889" max="4889" width="10.42578125" style="2" bestFit="1" customWidth="1"/>
    <col min="4890" max="4907" width="8.85546875" style="2"/>
    <col min="4908" max="4908" width="10.42578125" style="2" bestFit="1" customWidth="1"/>
    <col min="4909" max="4926" width="8.85546875" style="2"/>
    <col min="4927" max="4927" width="10.42578125" style="2" bestFit="1" customWidth="1"/>
    <col min="4928" max="4945" width="8.85546875" style="2"/>
    <col min="4946" max="4946" width="10.42578125" style="2" bestFit="1" customWidth="1"/>
    <col min="4947" max="4964" width="8.85546875" style="2"/>
    <col min="4965" max="4965" width="10.42578125" style="2" bestFit="1" customWidth="1"/>
    <col min="4966" max="4983" width="8.85546875" style="2"/>
    <col min="4984" max="4984" width="10.42578125" style="2" bestFit="1" customWidth="1"/>
    <col min="4985" max="5121" width="8.85546875" style="2"/>
    <col min="5122" max="5122" width="5.7109375" style="2" customWidth="1"/>
    <col min="5123" max="5123" width="38.140625" style="2" bestFit="1" customWidth="1"/>
    <col min="5124" max="5132" width="12.7109375" style="2" customWidth="1"/>
    <col min="5133" max="5144" width="8.85546875" style="2"/>
    <col min="5145" max="5145" width="10.42578125" style="2" bestFit="1" customWidth="1"/>
    <col min="5146" max="5163" width="8.85546875" style="2"/>
    <col min="5164" max="5164" width="10.42578125" style="2" bestFit="1" customWidth="1"/>
    <col min="5165" max="5182" width="8.85546875" style="2"/>
    <col min="5183" max="5183" width="10.42578125" style="2" bestFit="1" customWidth="1"/>
    <col min="5184" max="5201" width="8.85546875" style="2"/>
    <col min="5202" max="5202" width="10.42578125" style="2" bestFit="1" customWidth="1"/>
    <col min="5203" max="5220" width="8.85546875" style="2"/>
    <col min="5221" max="5221" width="10.42578125" style="2" bestFit="1" customWidth="1"/>
    <col min="5222" max="5239" width="8.85546875" style="2"/>
    <col min="5240" max="5240" width="10.42578125" style="2" bestFit="1" customWidth="1"/>
    <col min="5241" max="5377" width="8.85546875" style="2"/>
    <col min="5378" max="5378" width="5.7109375" style="2" customWidth="1"/>
    <col min="5379" max="5379" width="38.140625" style="2" bestFit="1" customWidth="1"/>
    <col min="5380" max="5388" width="12.7109375" style="2" customWidth="1"/>
    <col min="5389" max="5400" width="8.85546875" style="2"/>
    <col min="5401" max="5401" width="10.42578125" style="2" bestFit="1" customWidth="1"/>
    <col min="5402" max="5419" width="8.85546875" style="2"/>
    <col min="5420" max="5420" width="10.42578125" style="2" bestFit="1" customWidth="1"/>
    <col min="5421" max="5438" width="8.85546875" style="2"/>
    <col min="5439" max="5439" width="10.42578125" style="2" bestFit="1" customWidth="1"/>
    <col min="5440" max="5457" width="8.85546875" style="2"/>
    <col min="5458" max="5458" width="10.42578125" style="2" bestFit="1" customWidth="1"/>
    <col min="5459" max="5476" width="8.85546875" style="2"/>
    <col min="5477" max="5477" width="10.42578125" style="2" bestFit="1" customWidth="1"/>
    <col min="5478" max="5495" width="8.85546875" style="2"/>
    <col min="5496" max="5496" width="10.42578125" style="2" bestFit="1" customWidth="1"/>
    <col min="5497" max="5633" width="8.85546875" style="2"/>
    <col min="5634" max="5634" width="5.7109375" style="2" customWidth="1"/>
    <col min="5635" max="5635" width="38.140625" style="2" bestFit="1" customWidth="1"/>
    <col min="5636" max="5644" width="12.7109375" style="2" customWidth="1"/>
    <col min="5645" max="5656" width="8.85546875" style="2"/>
    <col min="5657" max="5657" width="10.42578125" style="2" bestFit="1" customWidth="1"/>
    <col min="5658" max="5675" width="8.85546875" style="2"/>
    <col min="5676" max="5676" width="10.42578125" style="2" bestFit="1" customWidth="1"/>
    <col min="5677" max="5694" width="8.85546875" style="2"/>
    <col min="5695" max="5695" width="10.42578125" style="2" bestFit="1" customWidth="1"/>
    <col min="5696" max="5713" width="8.85546875" style="2"/>
    <col min="5714" max="5714" width="10.42578125" style="2" bestFit="1" customWidth="1"/>
    <col min="5715" max="5732" width="8.85546875" style="2"/>
    <col min="5733" max="5733" width="10.42578125" style="2" bestFit="1" customWidth="1"/>
    <col min="5734" max="5751" width="8.85546875" style="2"/>
    <col min="5752" max="5752" width="10.42578125" style="2" bestFit="1" customWidth="1"/>
    <col min="5753" max="5889" width="8.85546875" style="2"/>
    <col min="5890" max="5890" width="5.7109375" style="2" customWidth="1"/>
    <col min="5891" max="5891" width="38.140625" style="2" bestFit="1" customWidth="1"/>
    <col min="5892" max="5900" width="12.7109375" style="2" customWidth="1"/>
    <col min="5901" max="5912" width="8.85546875" style="2"/>
    <col min="5913" max="5913" width="10.42578125" style="2" bestFit="1" customWidth="1"/>
    <col min="5914" max="5931" width="8.85546875" style="2"/>
    <col min="5932" max="5932" width="10.42578125" style="2" bestFit="1" customWidth="1"/>
    <col min="5933" max="5950" width="8.85546875" style="2"/>
    <col min="5951" max="5951" width="10.42578125" style="2" bestFit="1" customWidth="1"/>
    <col min="5952" max="5969" width="8.85546875" style="2"/>
    <col min="5970" max="5970" width="10.42578125" style="2" bestFit="1" customWidth="1"/>
    <col min="5971" max="5988" width="8.85546875" style="2"/>
    <col min="5989" max="5989" width="10.42578125" style="2" bestFit="1" customWidth="1"/>
    <col min="5990" max="6007" width="8.85546875" style="2"/>
    <col min="6008" max="6008" width="10.42578125" style="2" bestFit="1" customWidth="1"/>
    <col min="6009" max="6145" width="8.85546875" style="2"/>
    <col min="6146" max="6146" width="5.7109375" style="2" customWidth="1"/>
    <col min="6147" max="6147" width="38.140625" style="2" bestFit="1" customWidth="1"/>
    <col min="6148" max="6156" width="12.7109375" style="2" customWidth="1"/>
    <col min="6157" max="6168" width="8.85546875" style="2"/>
    <col min="6169" max="6169" width="10.42578125" style="2" bestFit="1" customWidth="1"/>
    <col min="6170" max="6187" width="8.85546875" style="2"/>
    <col min="6188" max="6188" width="10.42578125" style="2" bestFit="1" customWidth="1"/>
    <col min="6189" max="6206" width="8.85546875" style="2"/>
    <col min="6207" max="6207" width="10.42578125" style="2" bestFit="1" customWidth="1"/>
    <col min="6208" max="6225" width="8.85546875" style="2"/>
    <col min="6226" max="6226" width="10.42578125" style="2" bestFit="1" customWidth="1"/>
    <col min="6227" max="6244" width="8.85546875" style="2"/>
    <col min="6245" max="6245" width="10.42578125" style="2" bestFit="1" customWidth="1"/>
    <col min="6246" max="6263" width="8.85546875" style="2"/>
    <col min="6264" max="6264" width="10.42578125" style="2" bestFit="1" customWidth="1"/>
    <col min="6265" max="6401" width="8.85546875" style="2"/>
    <col min="6402" max="6402" width="5.7109375" style="2" customWidth="1"/>
    <col min="6403" max="6403" width="38.140625" style="2" bestFit="1" customWidth="1"/>
    <col min="6404" max="6412" width="12.7109375" style="2" customWidth="1"/>
    <col min="6413" max="6424" width="8.85546875" style="2"/>
    <col min="6425" max="6425" width="10.42578125" style="2" bestFit="1" customWidth="1"/>
    <col min="6426" max="6443" width="8.85546875" style="2"/>
    <col min="6444" max="6444" width="10.42578125" style="2" bestFit="1" customWidth="1"/>
    <col min="6445" max="6462" width="8.85546875" style="2"/>
    <col min="6463" max="6463" width="10.42578125" style="2" bestFit="1" customWidth="1"/>
    <col min="6464" max="6481" width="8.85546875" style="2"/>
    <col min="6482" max="6482" width="10.42578125" style="2" bestFit="1" customWidth="1"/>
    <col min="6483" max="6500" width="8.85546875" style="2"/>
    <col min="6501" max="6501" width="10.42578125" style="2" bestFit="1" customWidth="1"/>
    <col min="6502" max="6519" width="8.85546875" style="2"/>
    <col min="6520" max="6520" width="10.42578125" style="2" bestFit="1" customWidth="1"/>
    <col min="6521" max="6657" width="8.85546875" style="2"/>
    <col min="6658" max="6658" width="5.7109375" style="2" customWidth="1"/>
    <col min="6659" max="6659" width="38.140625" style="2" bestFit="1" customWidth="1"/>
    <col min="6660" max="6668" width="12.7109375" style="2" customWidth="1"/>
    <col min="6669" max="6680" width="8.85546875" style="2"/>
    <col min="6681" max="6681" width="10.42578125" style="2" bestFit="1" customWidth="1"/>
    <col min="6682" max="6699" width="8.85546875" style="2"/>
    <col min="6700" max="6700" width="10.42578125" style="2" bestFit="1" customWidth="1"/>
    <col min="6701" max="6718" width="8.85546875" style="2"/>
    <col min="6719" max="6719" width="10.42578125" style="2" bestFit="1" customWidth="1"/>
    <col min="6720" max="6737" width="8.85546875" style="2"/>
    <col min="6738" max="6738" width="10.42578125" style="2" bestFit="1" customWidth="1"/>
    <col min="6739" max="6756" width="8.85546875" style="2"/>
    <col min="6757" max="6757" width="10.42578125" style="2" bestFit="1" customWidth="1"/>
    <col min="6758" max="6775" width="8.85546875" style="2"/>
    <col min="6776" max="6776" width="10.42578125" style="2" bestFit="1" customWidth="1"/>
    <col min="6777" max="6913" width="8.85546875" style="2"/>
    <col min="6914" max="6914" width="5.7109375" style="2" customWidth="1"/>
    <col min="6915" max="6915" width="38.140625" style="2" bestFit="1" customWidth="1"/>
    <col min="6916" max="6924" width="12.7109375" style="2" customWidth="1"/>
    <col min="6925" max="6936" width="8.85546875" style="2"/>
    <col min="6937" max="6937" width="10.42578125" style="2" bestFit="1" customWidth="1"/>
    <col min="6938" max="6955" width="8.85546875" style="2"/>
    <col min="6956" max="6956" width="10.42578125" style="2" bestFit="1" customWidth="1"/>
    <col min="6957" max="6974" width="8.85546875" style="2"/>
    <col min="6975" max="6975" width="10.42578125" style="2" bestFit="1" customWidth="1"/>
    <col min="6976" max="6993" width="8.85546875" style="2"/>
    <col min="6994" max="6994" width="10.42578125" style="2" bestFit="1" customWidth="1"/>
    <col min="6995" max="7012" width="8.85546875" style="2"/>
    <col min="7013" max="7013" width="10.42578125" style="2" bestFit="1" customWidth="1"/>
    <col min="7014" max="7031" width="8.85546875" style="2"/>
    <col min="7032" max="7032" width="10.42578125" style="2" bestFit="1" customWidth="1"/>
    <col min="7033" max="7169" width="8.85546875" style="2"/>
    <col min="7170" max="7170" width="5.7109375" style="2" customWidth="1"/>
    <col min="7171" max="7171" width="38.140625" style="2" bestFit="1" customWidth="1"/>
    <col min="7172" max="7180" width="12.7109375" style="2" customWidth="1"/>
    <col min="7181" max="7192" width="8.85546875" style="2"/>
    <col min="7193" max="7193" width="10.42578125" style="2" bestFit="1" customWidth="1"/>
    <col min="7194" max="7211" width="8.85546875" style="2"/>
    <col min="7212" max="7212" width="10.42578125" style="2" bestFit="1" customWidth="1"/>
    <col min="7213" max="7230" width="8.85546875" style="2"/>
    <col min="7231" max="7231" width="10.42578125" style="2" bestFit="1" customWidth="1"/>
    <col min="7232" max="7249" width="8.85546875" style="2"/>
    <col min="7250" max="7250" width="10.42578125" style="2" bestFit="1" customWidth="1"/>
    <col min="7251" max="7268" width="8.85546875" style="2"/>
    <col min="7269" max="7269" width="10.42578125" style="2" bestFit="1" customWidth="1"/>
    <col min="7270" max="7287" width="8.85546875" style="2"/>
    <col min="7288" max="7288" width="10.42578125" style="2" bestFit="1" customWidth="1"/>
    <col min="7289" max="7425" width="8.85546875" style="2"/>
    <col min="7426" max="7426" width="5.7109375" style="2" customWidth="1"/>
    <col min="7427" max="7427" width="38.140625" style="2" bestFit="1" customWidth="1"/>
    <col min="7428" max="7436" width="12.7109375" style="2" customWidth="1"/>
    <col min="7437" max="7448" width="8.85546875" style="2"/>
    <col min="7449" max="7449" width="10.42578125" style="2" bestFit="1" customWidth="1"/>
    <col min="7450" max="7467" width="8.85546875" style="2"/>
    <col min="7468" max="7468" width="10.42578125" style="2" bestFit="1" customWidth="1"/>
    <col min="7469" max="7486" width="8.85546875" style="2"/>
    <col min="7487" max="7487" width="10.42578125" style="2" bestFit="1" customWidth="1"/>
    <col min="7488" max="7505" width="8.85546875" style="2"/>
    <col min="7506" max="7506" width="10.42578125" style="2" bestFit="1" customWidth="1"/>
    <col min="7507" max="7524" width="8.85546875" style="2"/>
    <col min="7525" max="7525" width="10.42578125" style="2" bestFit="1" customWidth="1"/>
    <col min="7526" max="7543" width="8.85546875" style="2"/>
    <col min="7544" max="7544" width="10.42578125" style="2" bestFit="1" customWidth="1"/>
    <col min="7545" max="7681" width="8.85546875" style="2"/>
    <col min="7682" max="7682" width="5.7109375" style="2" customWidth="1"/>
    <col min="7683" max="7683" width="38.140625" style="2" bestFit="1" customWidth="1"/>
    <col min="7684" max="7692" width="12.7109375" style="2" customWidth="1"/>
    <col min="7693" max="7704" width="8.85546875" style="2"/>
    <col min="7705" max="7705" width="10.42578125" style="2" bestFit="1" customWidth="1"/>
    <col min="7706" max="7723" width="8.85546875" style="2"/>
    <col min="7724" max="7724" width="10.42578125" style="2" bestFit="1" customWidth="1"/>
    <col min="7725" max="7742" width="8.85546875" style="2"/>
    <col min="7743" max="7743" width="10.42578125" style="2" bestFit="1" customWidth="1"/>
    <col min="7744" max="7761" width="8.85546875" style="2"/>
    <col min="7762" max="7762" width="10.42578125" style="2" bestFit="1" customWidth="1"/>
    <col min="7763" max="7780" width="8.85546875" style="2"/>
    <col min="7781" max="7781" width="10.42578125" style="2" bestFit="1" customWidth="1"/>
    <col min="7782" max="7799" width="8.85546875" style="2"/>
    <col min="7800" max="7800" width="10.42578125" style="2" bestFit="1" customWidth="1"/>
    <col min="7801" max="7937" width="8.85546875" style="2"/>
    <col min="7938" max="7938" width="5.7109375" style="2" customWidth="1"/>
    <col min="7939" max="7939" width="38.140625" style="2" bestFit="1" customWidth="1"/>
    <col min="7940" max="7948" width="12.7109375" style="2" customWidth="1"/>
    <col min="7949" max="7960" width="8.85546875" style="2"/>
    <col min="7961" max="7961" width="10.42578125" style="2" bestFit="1" customWidth="1"/>
    <col min="7962" max="7979" width="8.85546875" style="2"/>
    <col min="7980" max="7980" width="10.42578125" style="2" bestFit="1" customWidth="1"/>
    <col min="7981" max="7998" width="8.85546875" style="2"/>
    <col min="7999" max="7999" width="10.42578125" style="2" bestFit="1" customWidth="1"/>
    <col min="8000" max="8017" width="8.85546875" style="2"/>
    <col min="8018" max="8018" width="10.42578125" style="2" bestFit="1" customWidth="1"/>
    <col min="8019" max="8036" width="8.85546875" style="2"/>
    <col min="8037" max="8037" width="10.42578125" style="2" bestFit="1" customWidth="1"/>
    <col min="8038" max="8055" width="8.85546875" style="2"/>
    <col min="8056" max="8056" width="10.42578125" style="2" bestFit="1" customWidth="1"/>
    <col min="8057" max="8193" width="8.85546875" style="2"/>
    <col min="8194" max="8194" width="5.7109375" style="2" customWidth="1"/>
    <col min="8195" max="8195" width="38.140625" style="2" bestFit="1" customWidth="1"/>
    <col min="8196" max="8204" width="12.7109375" style="2" customWidth="1"/>
    <col min="8205" max="8216" width="8.85546875" style="2"/>
    <col min="8217" max="8217" width="10.42578125" style="2" bestFit="1" customWidth="1"/>
    <col min="8218" max="8235" width="8.85546875" style="2"/>
    <col min="8236" max="8236" width="10.42578125" style="2" bestFit="1" customWidth="1"/>
    <col min="8237" max="8254" width="8.85546875" style="2"/>
    <col min="8255" max="8255" width="10.42578125" style="2" bestFit="1" customWidth="1"/>
    <col min="8256" max="8273" width="8.85546875" style="2"/>
    <col min="8274" max="8274" width="10.42578125" style="2" bestFit="1" customWidth="1"/>
    <col min="8275" max="8292" width="8.85546875" style="2"/>
    <col min="8293" max="8293" width="10.42578125" style="2" bestFit="1" customWidth="1"/>
    <col min="8294" max="8311" width="8.85546875" style="2"/>
    <col min="8312" max="8312" width="10.42578125" style="2" bestFit="1" customWidth="1"/>
    <col min="8313" max="8449" width="8.85546875" style="2"/>
    <col min="8450" max="8450" width="5.7109375" style="2" customWidth="1"/>
    <col min="8451" max="8451" width="38.140625" style="2" bestFit="1" customWidth="1"/>
    <col min="8452" max="8460" width="12.7109375" style="2" customWidth="1"/>
    <col min="8461" max="8472" width="8.85546875" style="2"/>
    <col min="8473" max="8473" width="10.42578125" style="2" bestFit="1" customWidth="1"/>
    <col min="8474" max="8491" width="8.85546875" style="2"/>
    <col min="8492" max="8492" width="10.42578125" style="2" bestFit="1" customWidth="1"/>
    <col min="8493" max="8510" width="8.85546875" style="2"/>
    <col min="8511" max="8511" width="10.42578125" style="2" bestFit="1" customWidth="1"/>
    <col min="8512" max="8529" width="8.85546875" style="2"/>
    <col min="8530" max="8530" width="10.42578125" style="2" bestFit="1" customWidth="1"/>
    <col min="8531" max="8548" width="8.85546875" style="2"/>
    <col min="8549" max="8549" width="10.42578125" style="2" bestFit="1" customWidth="1"/>
    <col min="8550" max="8567" width="8.85546875" style="2"/>
    <col min="8568" max="8568" width="10.42578125" style="2" bestFit="1" customWidth="1"/>
    <col min="8569" max="8705" width="8.85546875" style="2"/>
    <col min="8706" max="8706" width="5.7109375" style="2" customWidth="1"/>
    <col min="8707" max="8707" width="38.140625" style="2" bestFit="1" customWidth="1"/>
    <col min="8708" max="8716" width="12.7109375" style="2" customWidth="1"/>
    <col min="8717" max="8728" width="8.85546875" style="2"/>
    <col min="8729" max="8729" width="10.42578125" style="2" bestFit="1" customWidth="1"/>
    <col min="8730" max="8747" width="8.85546875" style="2"/>
    <col min="8748" max="8748" width="10.42578125" style="2" bestFit="1" customWidth="1"/>
    <col min="8749" max="8766" width="8.85546875" style="2"/>
    <col min="8767" max="8767" width="10.42578125" style="2" bestFit="1" customWidth="1"/>
    <col min="8768" max="8785" width="8.85546875" style="2"/>
    <col min="8786" max="8786" width="10.42578125" style="2" bestFit="1" customWidth="1"/>
    <col min="8787" max="8804" width="8.85546875" style="2"/>
    <col min="8805" max="8805" width="10.42578125" style="2" bestFit="1" customWidth="1"/>
    <col min="8806" max="8823" width="8.85546875" style="2"/>
    <col min="8824" max="8824" width="10.42578125" style="2" bestFit="1" customWidth="1"/>
    <col min="8825" max="8961" width="8.85546875" style="2"/>
    <col min="8962" max="8962" width="5.7109375" style="2" customWidth="1"/>
    <col min="8963" max="8963" width="38.140625" style="2" bestFit="1" customWidth="1"/>
    <col min="8964" max="8972" width="12.7109375" style="2" customWidth="1"/>
    <col min="8973" max="8984" width="8.85546875" style="2"/>
    <col min="8985" max="8985" width="10.42578125" style="2" bestFit="1" customWidth="1"/>
    <col min="8986" max="9003" width="8.85546875" style="2"/>
    <col min="9004" max="9004" width="10.42578125" style="2" bestFit="1" customWidth="1"/>
    <col min="9005" max="9022" width="8.85546875" style="2"/>
    <col min="9023" max="9023" width="10.42578125" style="2" bestFit="1" customWidth="1"/>
    <col min="9024" max="9041" width="8.85546875" style="2"/>
    <col min="9042" max="9042" width="10.42578125" style="2" bestFit="1" customWidth="1"/>
    <col min="9043" max="9060" width="8.85546875" style="2"/>
    <col min="9061" max="9061" width="10.42578125" style="2" bestFit="1" customWidth="1"/>
    <col min="9062" max="9079" width="8.85546875" style="2"/>
    <col min="9080" max="9080" width="10.42578125" style="2" bestFit="1" customWidth="1"/>
    <col min="9081" max="9217" width="8.85546875" style="2"/>
    <col min="9218" max="9218" width="5.7109375" style="2" customWidth="1"/>
    <col min="9219" max="9219" width="38.140625" style="2" bestFit="1" customWidth="1"/>
    <col min="9220" max="9228" width="12.7109375" style="2" customWidth="1"/>
    <col min="9229" max="9240" width="8.85546875" style="2"/>
    <col min="9241" max="9241" width="10.42578125" style="2" bestFit="1" customWidth="1"/>
    <col min="9242" max="9259" width="8.85546875" style="2"/>
    <col min="9260" max="9260" width="10.42578125" style="2" bestFit="1" customWidth="1"/>
    <col min="9261" max="9278" width="8.85546875" style="2"/>
    <col min="9279" max="9279" width="10.42578125" style="2" bestFit="1" customWidth="1"/>
    <col min="9280" max="9297" width="8.85546875" style="2"/>
    <col min="9298" max="9298" width="10.42578125" style="2" bestFit="1" customWidth="1"/>
    <col min="9299" max="9316" width="8.85546875" style="2"/>
    <col min="9317" max="9317" width="10.42578125" style="2" bestFit="1" customWidth="1"/>
    <col min="9318" max="9335" width="8.85546875" style="2"/>
    <col min="9336" max="9336" width="10.42578125" style="2" bestFit="1" customWidth="1"/>
    <col min="9337" max="9473" width="8.85546875" style="2"/>
    <col min="9474" max="9474" width="5.7109375" style="2" customWidth="1"/>
    <col min="9475" max="9475" width="38.140625" style="2" bestFit="1" customWidth="1"/>
    <col min="9476" max="9484" width="12.7109375" style="2" customWidth="1"/>
    <col min="9485" max="9496" width="8.85546875" style="2"/>
    <col min="9497" max="9497" width="10.42578125" style="2" bestFit="1" customWidth="1"/>
    <col min="9498" max="9515" width="8.85546875" style="2"/>
    <col min="9516" max="9516" width="10.42578125" style="2" bestFit="1" customWidth="1"/>
    <col min="9517" max="9534" width="8.85546875" style="2"/>
    <col min="9535" max="9535" width="10.42578125" style="2" bestFit="1" customWidth="1"/>
    <col min="9536" max="9553" width="8.85546875" style="2"/>
    <col min="9554" max="9554" width="10.42578125" style="2" bestFit="1" customWidth="1"/>
    <col min="9555" max="9572" width="8.85546875" style="2"/>
    <col min="9573" max="9573" width="10.42578125" style="2" bestFit="1" customWidth="1"/>
    <col min="9574" max="9591" width="8.85546875" style="2"/>
    <col min="9592" max="9592" width="10.42578125" style="2" bestFit="1" customWidth="1"/>
    <col min="9593" max="9729" width="8.85546875" style="2"/>
    <col min="9730" max="9730" width="5.7109375" style="2" customWidth="1"/>
    <col min="9731" max="9731" width="38.140625" style="2" bestFit="1" customWidth="1"/>
    <col min="9732" max="9740" width="12.7109375" style="2" customWidth="1"/>
    <col min="9741" max="9752" width="8.85546875" style="2"/>
    <col min="9753" max="9753" width="10.42578125" style="2" bestFit="1" customWidth="1"/>
    <col min="9754" max="9771" width="8.85546875" style="2"/>
    <col min="9772" max="9772" width="10.42578125" style="2" bestFit="1" customWidth="1"/>
    <col min="9773" max="9790" width="8.85546875" style="2"/>
    <col min="9791" max="9791" width="10.42578125" style="2" bestFit="1" customWidth="1"/>
    <col min="9792" max="9809" width="8.85546875" style="2"/>
    <col min="9810" max="9810" width="10.42578125" style="2" bestFit="1" customWidth="1"/>
    <col min="9811" max="9828" width="8.85546875" style="2"/>
    <col min="9829" max="9829" width="10.42578125" style="2" bestFit="1" customWidth="1"/>
    <col min="9830" max="9847" width="8.85546875" style="2"/>
    <col min="9848" max="9848" width="10.42578125" style="2" bestFit="1" customWidth="1"/>
    <col min="9849" max="9985" width="8.85546875" style="2"/>
    <col min="9986" max="9986" width="5.7109375" style="2" customWidth="1"/>
    <col min="9987" max="9987" width="38.140625" style="2" bestFit="1" customWidth="1"/>
    <col min="9988" max="9996" width="12.7109375" style="2" customWidth="1"/>
    <col min="9997" max="10008" width="8.85546875" style="2"/>
    <col min="10009" max="10009" width="10.42578125" style="2" bestFit="1" customWidth="1"/>
    <col min="10010" max="10027" width="8.85546875" style="2"/>
    <col min="10028" max="10028" width="10.42578125" style="2" bestFit="1" customWidth="1"/>
    <col min="10029" max="10046" width="8.85546875" style="2"/>
    <col min="10047" max="10047" width="10.42578125" style="2" bestFit="1" customWidth="1"/>
    <col min="10048" max="10065" width="8.85546875" style="2"/>
    <col min="10066" max="10066" width="10.42578125" style="2" bestFit="1" customWidth="1"/>
    <col min="10067" max="10084" width="8.85546875" style="2"/>
    <col min="10085" max="10085" width="10.42578125" style="2" bestFit="1" customWidth="1"/>
    <col min="10086" max="10103" width="8.85546875" style="2"/>
    <col min="10104" max="10104" width="10.42578125" style="2" bestFit="1" customWidth="1"/>
    <col min="10105" max="10241" width="8.85546875" style="2"/>
    <col min="10242" max="10242" width="5.7109375" style="2" customWidth="1"/>
    <col min="10243" max="10243" width="38.140625" style="2" bestFit="1" customWidth="1"/>
    <col min="10244" max="10252" width="12.7109375" style="2" customWidth="1"/>
    <col min="10253" max="10264" width="8.85546875" style="2"/>
    <col min="10265" max="10265" width="10.42578125" style="2" bestFit="1" customWidth="1"/>
    <col min="10266" max="10283" width="8.85546875" style="2"/>
    <col min="10284" max="10284" width="10.42578125" style="2" bestFit="1" customWidth="1"/>
    <col min="10285" max="10302" width="8.85546875" style="2"/>
    <col min="10303" max="10303" width="10.42578125" style="2" bestFit="1" customWidth="1"/>
    <col min="10304" max="10321" width="8.85546875" style="2"/>
    <col min="10322" max="10322" width="10.42578125" style="2" bestFit="1" customWidth="1"/>
    <col min="10323" max="10340" width="8.85546875" style="2"/>
    <col min="10341" max="10341" width="10.42578125" style="2" bestFit="1" customWidth="1"/>
    <col min="10342" max="10359" width="8.85546875" style="2"/>
    <col min="10360" max="10360" width="10.42578125" style="2" bestFit="1" customWidth="1"/>
    <col min="10361" max="10497" width="8.85546875" style="2"/>
    <col min="10498" max="10498" width="5.7109375" style="2" customWidth="1"/>
    <col min="10499" max="10499" width="38.140625" style="2" bestFit="1" customWidth="1"/>
    <col min="10500" max="10508" width="12.7109375" style="2" customWidth="1"/>
    <col min="10509" max="10520" width="8.85546875" style="2"/>
    <col min="10521" max="10521" width="10.42578125" style="2" bestFit="1" customWidth="1"/>
    <col min="10522" max="10539" width="8.85546875" style="2"/>
    <col min="10540" max="10540" width="10.42578125" style="2" bestFit="1" customWidth="1"/>
    <col min="10541" max="10558" width="8.85546875" style="2"/>
    <col min="10559" max="10559" width="10.42578125" style="2" bestFit="1" customWidth="1"/>
    <col min="10560" max="10577" width="8.85546875" style="2"/>
    <col min="10578" max="10578" width="10.42578125" style="2" bestFit="1" customWidth="1"/>
    <col min="10579" max="10596" width="8.85546875" style="2"/>
    <col min="10597" max="10597" width="10.42578125" style="2" bestFit="1" customWidth="1"/>
    <col min="10598" max="10615" width="8.85546875" style="2"/>
    <col min="10616" max="10616" width="10.42578125" style="2" bestFit="1" customWidth="1"/>
    <col min="10617" max="10753" width="8.85546875" style="2"/>
    <col min="10754" max="10754" width="5.7109375" style="2" customWidth="1"/>
    <col min="10755" max="10755" width="38.140625" style="2" bestFit="1" customWidth="1"/>
    <col min="10756" max="10764" width="12.7109375" style="2" customWidth="1"/>
    <col min="10765" max="10776" width="8.85546875" style="2"/>
    <col min="10777" max="10777" width="10.42578125" style="2" bestFit="1" customWidth="1"/>
    <col min="10778" max="10795" width="8.85546875" style="2"/>
    <col min="10796" max="10796" width="10.42578125" style="2" bestFit="1" customWidth="1"/>
    <col min="10797" max="10814" width="8.85546875" style="2"/>
    <col min="10815" max="10815" width="10.42578125" style="2" bestFit="1" customWidth="1"/>
    <col min="10816" max="10833" width="8.85546875" style="2"/>
    <col min="10834" max="10834" width="10.42578125" style="2" bestFit="1" customWidth="1"/>
    <col min="10835" max="10852" width="8.85546875" style="2"/>
    <col min="10853" max="10853" width="10.42578125" style="2" bestFit="1" customWidth="1"/>
    <col min="10854" max="10871" width="8.85546875" style="2"/>
    <col min="10872" max="10872" width="10.42578125" style="2" bestFit="1" customWidth="1"/>
    <col min="10873" max="11009" width="8.85546875" style="2"/>
    <col min="11010" max="11010" width="5.7109375" style="2" customWidth="1"/>
    <col min="11011" max="11011" width="38.140625" style="2" bestFit="1" customWidth="1"/>
    <col min="11012" max="11020" width="12.7109375" style="2" customWidth="1"/>
    <col min="11021" max="11032" width="8.85546875" style="2"/>
    <col min="11033" max="11033" width="10.42578125" style="2" bestFit="1" customWidth="1"/>
    <col min="11034" max="11051" width="8.85546875" style="2"/>
    <col min="11052" max="11052" width="10.42578125" style="2" bestFit="1" customWidth="1"/>
    <col min="11053" max="11070" width="8.85546875" style="2"/>
    <col min="11071" max="11071" width="10.42578125" style="2" bestFit="1" customWidth="1"/>
    <col min="11072" max="11089" width="8.85546875" style="2"/>
    <col min="11090" max="11090" width="10.42578125" style="2" bestFit="1" customWidth="1"/>
    <col min="11091" max="11108" width="8.85546875" style="2"/>
    <col min="11109" max="11109" width="10.42578125" style="2" bestFit="1" customWidth="1"/>
    <col min="11110" max="11127" width="8.85546875" style="2"/>
    <col min="11128" max="11128" width="10.42578125" style="2" bestFit="1" customWidth="1"/>
    <col min="11129" max="11265" width="8.85546875" style="2"/>
    <col min="11266" max="11266" width="5.7109375" style="2" customWidth="1"/>
    <col min="11267" max="11267" width="38.140625" style="2" bestFit="1" customWidth="1"/>
    <col min="11268" max="11276" width="12.7109375" style="2" customWidth="1"/>
    <col min="11277" max="11288" width="8.85546875" style="2"/>
    <col min="11289" max="11289" width="10.42578125" style="2" bestFit="1" customWidth="1"/>
    <col min="11290" max="11307" width="8.85546875" style="2"/>
    <col min="11308" max="11308" width="10.42578125" style="2" bestFit="1" customWidth="1"/>
    <col min="11309" max="11326" width="8.85546875" style="2"/>
    <col min="11327" max="11327" width="10.42578125" style="2" bestFit="1" customWidth="1"/>
    <col min="11328" max="11345" width="8.85546875" style="2"/>
    <col min="11346" max="11346" width="10.42578125" style="2" bestFit="1" customWidth="1"/>
    <col min="11347" max="11364" width="8.85546875" style="2"/>
    <col min="11365" max="11365" width="10.42578125" style="2" bestFit="1" customWidth="1"/>
    <col min="11366" max="11383" width="8.85546875" style="2"/>
    <col min="11384" max="11384" width="10.42578125" style="2" bestFit="1" customWidth="1"/>
    <col min="11385" max="11521" width="8.85546875" style="2"/>
    <col min="11522" max="11522" width="5.7109375" style="2" customWidth="1"/>
    <col min="11523" max="11523" width="38.140625" style="2" bestFit="1" customWidth="1"/>
    <col min="11524" max="11532" width="12.7109375" style="2" customWidth="1"/>
    <col min="11533" max="11544" width="8.85546875" style="2"/>
    <col min="11545" max="11545" width="10.42578125" style="2" bestFit="1" customWidth="1"/>
    <col min="11546" max="11563" width="8.85546875" style="2"/>
    <col min="11564" max="11564" width="10.42578125" style="2" bestFit="1" customWidth="1"/>
    <col min="11565" max="11582" width="8.85546875" style="2"/>
    <col min="11583" max="11583" width="10.42578125" style="2" bestFit="1" customWidth="1"/>
    <col min="11584" max="11601" width="8.85546875" style="2"/>
    <col min="11602" max="11602" width="10.42578125" style="2" bestFit="1" customWidth="1"/>
    <col min="11603" max="11620" width="8.85546875" style="2"/>
    <col min="11621" max="11621" width="10.42578125" style="2" bestFit="1" customWidth="1"/>
    <col min="11622" max="11639" width="8.85546875" style="2"/>
    <col min="11640" max="11640" width="10.42578125" style="2" bestFit="1" customWidth="1"/>
    <col min="11641" max="11777" width="8.85546875" style="2"/>
    <col min="11778" max="11778" width="5.7109375" style="2" customWidth="1"/>
    <col min="11779" max="11779" width="38.140625" style="2" bestFit="1" customWidth="1"/>
    <col min="11780" max="11788" width="12.7109375" style="2" customWidth="1"/>
    <col min="11789" max="11800" width="8.85546875" style="2"/>
    <col min="11801" max="11801" width="10.42578125" style="2" bestFit="1" customWidth="1"/>
    <col min="11802" max="11819" width="8.85546875" style="2"/>
    <col min="11820" max="11820" width="10.42578125" style="2" bestFit="1" customWidth="1"/>
    <col min="11821" max="11838" width="8.85546875" style="2"/>
    <col min="11839" max="11839" width="10.42578125" style="2" bestFit="1" customWidth="1"/>
    <col min="11840" max="11857" width="8.85546875" style="2"/>
    <col min="11858" max="11858" width="10.42578125" style="2" bestFit="1" customWidth="1"/>
    <col min="11859" max="11876" width="8.85546875" style="2"/>
    <col min="11877" max="11877" width="10.42578125" style="2" bestFit="1" customWidth="1"/>
    <col min="11878" max="11895" width="8.85546875" style="2"/>
    <col min="11896" max="11896" width="10.42578125" style="2" bestFit="1" customWidth="1"/>
    <col min="11897" max="12033" width="8.85546875" style="2"/>
    <col min="12034" max="12034" width="5.7109375" style="2" customWidth="1"/>
    <col min="12035" max="12035" width="38.140625" style="2" bestFit="1" customWidth="1"/>
    <col min="12036" max="12044" width="12.7109375" style="2" customWidth="1"/>
    <col min="12045" max="12056" width="8.85546875" style="2"/>
    <col min="12057" max="12057" width="10.42578125" style="2" bestFit="1" customWidth="1"/>
    <col min="12058" max="12075" width="8.85546875" style="2"/>
    <col min="12076" max="12076" width="10.42578125" style="2" bestFit="1" customWidth="1"/>
    <col min="12077" max="12094" width="8.85546875" style="2"/>
    <col min="12095" max="12095" width="10.42578125" style="2" bestFit="1" customWidth="1"/>
    <col min="12096" max="12113" width="8.85546875" style="2"/>
    <col min="12114" max="12114" width="10.42578125" style="2" bestFit="1" customWidth="1"/>
    <col min="12115" max="12132" width="8.85546875" style="2"/>
    <col min="12133" max="12133" width="10.42578125" style="2" bestFit="1" customWidth="1"/>
    <col min="12134" max="12151" width="8.85546875" style="2"/>
    <col min="12152" max="12152" width="10.42578125" style="2" bestFit="1" customWidth="1"/>
    <col min="12153" max="12289" width="8.85546875" style="2"/>
    <col min="12290" max="12290" width="5.7109375" style="2" customWidth="1"/>
    <col min="12291" max="12291" width="38.140625" style="2" bestFit="1" customWidth="1"/>
    <col min="12292" max="12300" width="12.7109375" style="2" customWidth="1"/>
    <col min="12301" max="12312" width="8.85546875" style="2"/>
    <col min="12313" max="12313" width="10.42578125" style="2" bestFit="1" customWidth="1"/>
    <col min="12314" max="12331" width="8.85546875" style="2"/>
    <col min="12332" max="12332" width="10.42578125" style="2" bestFit="1" customWidth="1"/>
    <col min="12333" max="12350" width="8.85546875" style="2"/>
    <col min="12351" max="12351" width="10.42578125" style="2" bestFit="1" customWidth="1"/>
    <col min="12352" max="12369" width="8.85546875" style="2"/>
    <col min="12370" max="12370" width="10.42578125" style="2" bestFit="1" customWidth="1"/>
    <col min="12371" max="12388" width="8.85546875" style="2"/>
    <col min="12389" max="12389" width="10.42578125" style="2" bestFit="1" customWidth="1"/>
    <col min="12390" max="12407" width="8.85546875" style="2"/>
    <col min="12408" max="12408" width="10.42578125" style="2" bestFit="1" customWidth="1"/>
    <col min="12409" max="12545" width="8.85546875" style="2"/>
    <col min="12546" max="12546" width="5.7109375" style="2" customWidth="1"/>
    <col min="12547" max="12547" width="38.140625" style="2" bestFit="1" customWidth="1"/>
    <col min="12548" max="12556" width="12.7109375" style="2" customWidth="1"/>
    <col min="12557" max="12568" width="8.85546875" style="2"/>
    <col min="12569" max="12569" width="10.42578125" style="2" bestFit="1" customWidth="1"/>
    <col min="12570" max="12587" width="8.85546875" style="2"/>
    <col min="12588" max="12588" width="10.42578125" style="2" bestFit="1" customWidth="1"/>
    <col min="12589" max="12606" width="8.85546875" style="2"/>
    <col min="12607" max="12607" width="10.42578125" style="2" bestFit="1" customWidth="1"/>
    <col min="12608" max="12625" width="8.85546875" style="2"/>
    <col min="12626" max="12626" width="10.42578125" style="2" bestFit="1" customWidth="1"/>
    <col min="12627" max="12644" width="8.85546875" style="2"/>
    <col min="12645" max="12645" width="10.42578125" style="2" bestFit="1" customWidth="1"/>
    <col min="12646" max="12663" width="8.85546875" style="2"/>
    <col min="12664" max="12664" width="10.42578125" style="2" bestFit="1" customWidth="1"/>
    <col min="12665" max="12801" width="8.85546875" style="2"/>
    <col min="12802" max="12802" width="5.7109375" style="2" customWidth="1"/>
    <col min="12803" max="12803" width="38.140625" style="2" bestFit="1" customWidth="1"/>
    <col min="12804" max="12812" width="12.7109375" style="2" customWidth="1"/>
    <col min="12813" max="12824" width="8.85546875" style="2"/>
    <col min="12825" max="12825" width="10.42578125" style="2" bestFit="1" customWidth="1"/>
    <col min="12826" max="12843" width="8.85546875" style="2"/>
    <col min="12844" max="12844" width="10.42578125" style="2" bestFit="1" customWidth="1"/>
    <col min="12845" max="12862" width="8.85546875" style="2"/>
    <col min="12863" max="12863" width="10.42578125" style="2" bestFit="1" customWidth="1"/>
    <col min="12864" max="12881" width="8.85546875" style="2"/>
    <col min="12882" max="12882" width="10.42578125" style="2" bestFit="1" customWidth="1"/>
    <col min="12883" max="12900" width="8.85546875" style="2"/>
    <col min="12901" max="12901" width="10.42578125" style="2" bestFit="1" customWidth="1"/>
    <col min="12902" max="12919" width="8.85546875" style="2"/>
    <col min="12920" max="12920" width="10.42578125" style="2" bestFit="1" customWidth="1"/>
    <col min="12921" max="13057" width="8.85546875" style="2"/>
    <col min="13058" max="13058" width="5.7109375" style="2" customWidth="1"/>
    <col min="13059" max="13059" width="38.140625" style="2" bestFit="1" customWidth="1"/>
    <col min="13060" max="13068" width="12.7109375" style="2" customWidth="1"/>
    <col min="13069" max="13080" width="8.85546875" style="2"/>
    <col min="13081" max="13081" width="10.42578125" style="2" bestFit="1" customWidth="1"/>
    <col min="13082" max="13099" width="8.85546875" style="2"/>
    <col min="13100" max="13100" width="10.42578125" style="2" bestFit="1" customWidth="1"/>
    <col min="13101" max="13118" width="8.85546875" style="2"/>
    <col min="13119" max="13119" width="10.42578125" style="2" bestFit="1" customWidth="1"/>
    <col min="13120" max="13137" width="8.85546875" style="2"/>
    <col min="13138" max="13138" width="10.42578125" style="2" bestFit="1" customWidth="1"/>
    <col min="13139" max="13156" width="8.85546875" style="2"/>
    <col min="13157" max="13157" width="10.42578125" style="2" bestFit="1" customWidth="1"/>
    <col min="13158" max="13175" width="8.85546875" style="2"/>
    <col min="13176" max="13176" width="10.42578125" style="2" bestFit="1" customWidth="1"/>
    <col min="13177" max="13313" width="8.85546875" style="2"/>
    <col min="13314" max="13314" width="5.7109375" style="2" customWidth="1"/>
    <col min="13315" max="13315" width="38.140625" style="2" bestFit="1" customWidth="1"/>
    <col min="13316" max="13324" width="12.7109375" style="2" customWidth="1"/>
    <col min="13325" max="13336" width="8.85546875" style="2"/>
    <col min="13337" max="13337" width="10.42578125" style="2" bestFit="1" customWidth="1"/>
    <col min="13338" max="13355" width="8.85546875" style="2"/>
    <col min="13356" max="13356" width="10.42578125" style="2" bestFit="1" customWidth="1"/>
    <col min="13357" max="13374" width="8.85546875" style="2"/>
    <col min="13375" max="13375" width="10.42578125" style="2" bestFit="1" customWidth="1"/>
    <col min="13376" max="13393" width="8.85546875" style="2"/>
    <col min="13394" max="13394" width="10.42578125" style="2" bestFit="1" customWidth="1"/>
    <col min="13395" max="13412" width="8.85546875" style="2"/>
    <col min="13413" max="13413" width="10.42578125" style="2" bestFit="1" customWidth="1"/>
    <col min="13414" max="13431" width="8.85546875" style="2"/>
    <col min="13432" max="13432" width="10.42578125" style="2" bestFit="1" customWidth="1"/>
    <col min="13433" max="13569" width="8.85546875" style="2"/>
    <col min="13570" max="13570" width="5.7109375" style="2" customWidth="1"/>
    <col min="13571" max="13571" width="38.140625" style="2" bestFit="1" customWidth="1"/>
    <col min="13572" max="13580" width="12.7109375" style="2" customWidth="1"/>
    <col min="13581" max="13592" width="8.85546875" style="2"/>
    <col min="13593" max="13593" width="10.42578125" style="2" bestFit="1" customWidth="1"/>
    <col min="13594" max="13611" width="8.85546875" style="2"/>
    <col min="13612" max="13612" width="10.42578125" style="2" bestFit="1" customWidth="1"/>
    <col min="13613" max="13630" width="8.85546875" style="2"/>
    <col min="13631" max="13631" width="10.42578125" style="2" bestFit="1" customWidth="1"/>
    <col min="13632" max="13649" width="8.85546875" style="2"/>
    <col min="13650" max="13650" width="10.42578125" style="2" bestFit="1" customWidth="1"/>
    <col min="13651" max="13668" width="8.85546875" style="2"/>
    <col min="13669" max="13669" width="10.42578125" style="2" bestFit="1" customWidth="1"/>
    <col min="13670" max="13687" width="8.85546875" style="2"/>
    <col min="13688" max="13688" width="10.42578125" style="2" bestFit="1" customWidth="1"/>
    <col min="13689" max="13825" width="8.85546875" style="2"/>
    <col min="13826" max="13826" width="5.7109375" style="2" customWidth="1"/>
    <col min="13827" max="13827" width="38.140625" style="2" bestFit="1" customWidth="1"/>
    <col min="13828" max="13836" width="12.7109375" style="2" customWidth="1"/>
    <col min="13837" max="13848" width="8.85546875" style="2"/>
    <col min="13849" max="13849" width="10.42578125" style="2" bestFit="1" customWidth="1"/>
    <col min="13850" max="13867" width="8.85546875" style="2"/>
    <col min="13868" max="13868" width="10.42578125" style="2" bestFit="1" customWidth="1"/>
    <col min="13869" max="13886" width="8.85546875" style="2"/>
    <col min="13887" max="13887" width="10.42578125" style="2" bestFit="1" customWidth="1"/>
    <col min="13888" max="13905" width="8.85546875" style="2"/>
    <col min="13906" max="13906" width="10.42578125" style="2" bestFit="1" customWidth="1"/>
    <col min="13907" max="13924" width="8.85546875" style="2"/>
    <col min="13925" max="13925" width="10.42578125" style="2" bestFit="1" customWidth="1"/>
    <col min="13926" max="13943" width="8.85546875" style="2"/>
    <col min="13944" max="13944" width="10.42578125" style="2" bestFit="1" customWidth="1"/>
    <col min="13945" max="14081" width="8.85546875" style="2"/>
    <col min="14082" max="14082" width="5.7109375" style="2" customWidth="1"/>
    <col min="14083" max="14083" width="38.140625" style="2" bestFit="1" customWidth="1"/>
    <col min="14084" max="14092" width="12.7109375" style="2" customWidth="1"/>
    <col min="14093" max="14104" width="8.85546875" style="2"/>
    <col min="14105" max="14105" width="10.42578125" style="2" bestFit="1" customWidth="1"/>
    <col min="14106" max="14123" width="8.85546875" style="2"/>
    <col min="14124" max="14124" width="10.42578125" style="2" bestFit="1" customWidth="1"/>
    <col min="14125" max="14142" width="8.85546875" style="2"/>
    <col min="14143" max="14143" width="10.42578125" style="2" bestFit="1" customWidth="1"/>
    <col min="14144" max="14161" width="8.85546875" style="2"/>
    <col min="14162" max="14162" width="10.42578125" style="2" bestFit="1" customWidth="1"/>
    <col min="14163" max="14180" width="8.85546875" style="2"/>
    <col min="14181" max="14181" width="10.42578125" style="2" bestFit="1" customWidth="1"/>
    <col min="14182" max="14199" width="8.85546875" style="2"/>
    <col min="14200" max="14200" width="10.42578125" style="2" bestFit="1" customWidth="1"/>
    <col min="14201" max="14337" width="8.85546875" style="2"/>
    <col min="14338" max="14338" width="5.7109375" style="2" customWidth="1"/>
    <col min="14339" max="14339" width="38.140625" style="2" bestFit="1" customWidth="1"/>
    <col min="14340" max="14348" width="12.7109375" style="2" customWidth="1"/>
    <col min="14349" max="14360" width="8.85546875" style="2"/>
    <col min="14361" max="14361" width="10.42578125" style="2" bestFit="1" customWidth="1"/>
    <col min="14362" max="14379" width="8.85546875" style="2"/>
    <col min="14380" max="14380" width="10.42578125" style="2" bestFit="1" customWidth="1"/>
    <col min="14381" max="14398" width="8.85546875" style="2"/>
    <col min="14399" max="14399" width="10.42578125" style="2" bestFit="1" customWidth="1"/>
    <col min="14400" max="14417" width="8.85546875" style="2"/>
    <col min="14418" max="14418" width="10.42578125" style="2" bestFit="1" customWidth="1"/>
    <col min="14419" max="14436" width="8.85546875" style="2"/>
    <col min="14437" max="14437" width="10.42578125" style="2" bestFit="1" customWidth="1"/>
    <col min="14438" max="14455" width="8.85546875" style="2"/>
    <col min="14456" max="14456" width="10.42578125" style="2" bestFit="1" customWidth="1"/>
    <col min="14457" max="14593" width="8.85546875" style="2"/>
    <col min="14594" max="14594" width="5.7109375" style="2" customWidth="1"/>
    <col min="14595" max="14595" width="38.140625" style="2" bestFit="1" customWidth="1"/>
    <col min="14596" max="14604" width="12.7109375" style="2" customWidth="1"/>
    <col min="14605" max="14616" width="8.85546875" style="2"/>
    <col min="14617" max="14617" width="10.42578125" style="2" bestFit="1" customWidth="1"/>
    <col min="14618" max="14635" width="8.85546875" style="2"/>
    <col min="14636" max="14636" width="10.42578125" style="2" bestFit="1" customWidth="1"/>
    <col min="14637" max="14654" width="8.85546875" style="2"/>
    <col min="14655" max="14655" width="10.42578125" style="2" bestFit="1" customWidth="1"/>
    <col min="14656" max="14673" width="8.85546875" style="2"/>
    <col min="14674" max="14674" width="10.42578125" style="2" bestFit="1" customWidth="1"/>
    <col min="14675" max="14692" width="8.85546875" style="2"/>
    <col min="14693" max="14693" width="10.42578125" style="2" bestFit="1" customWidth="1"/>
    <col min="14694" max="14711" width="8.85546875" style="2"/>
    <col min="14712" max="14712" width="10.42578125" style="2" bestFit="1" customWidth="1"/>
    <col min="14713" max="14849" width="8.85546875" style="2"/>
    <col min="14850" max="14850" width="5.7109375" style="2" customWidth="1"/>
    <col min="14851" max="14851" width="38.140625" style="2" bestFit="1" customWidth="1"/>
    <col min="14852" max="14860" width="12.7109375" style="2" customWidth="1"/>
    <col min="14861" max="14872" width="8.85546875" style="2"/>
    <col min="14873" max="14873" width="10.42578125" style="2" bestFit="1" customWidth="1"/>
    <col min="14874" max="14891" width="8.85546875" style="2"/>
    <col min="14892" max="14892" width="10.42578125" style="2" bestFit="1" customWidth="1"/>
    <col min="14893" max="14910" width="8.85546875" style="2"/>
    <col min="14911" max="14911" width="10.42578125" style="2" bestFit="1" customWidth="1"/>
    <col min="14912" max="14929" width="8.85546875" style="2"/>
    <col min="14930" max="14930" width="10.42578125" style="2" bestFit="1" customWidth="1"/>
    <col min="14931" max="14948" width="8.85546875" style="2"/>
    <col min="14949" max="14949" width="10.42578125" style="2" bestFit="1" customWidth="1"/>
    <col min="14950" max="14967" width="8.85546875" style="2"/>
    <col min="14968" max="14968" width="10.42578125" style="2" bestFit="1" customWidth="1"/>
    <col min="14969" max="15105" width="8.85546875" style="2"/>
    <col min="15106" max="15106" width="5.7109375" style="2" customWidth="1"/>
    <col min="15107" max="15107" width="38.140625" style="2" bestFit="1" customWidth="1"/>
    <col min="15108" max="15116" width="12.7109375" style="2" customWidth="1"/>
    <col min="15117" max="15128" width="8.85546875" style="2"/>
    <col min="15129" max="15129" width="10.42578125" style="2" bestFit="1" customWidth="1"/>
    <col min="15130" max="15147" width="8.85546875" style="2"/>
    <col min="15148" max="15148" width="10.42578125" style="2" bestFit="1" customWidth="1"/>
    <col min="15149" max="15166" width="8.85546875" style="2"/>
    <col min="15167" max="15167" width="10.42578125" style="2" bestFit="1" customWidth="1"/>
    <col min="15168" max="15185" width="8.85546875" style="2"/>
    <col min="15186" max="15186" width="10.42578125" style="2" bestFit="1" customWidth="1"/>
    <col min="15187" max="15204" width="8.85546875" style="2"/>
    <col min="15205" max="15205" width="10.42578125" style="2" bestFit="1" customWidth="1"/>
    <col min="15206" max="15223" width="8.85546875" style="2"/>
    <col min="15224" max="15224" width="10.42578125" style="2" bestFit="1" customWidth="1"/>
    <col min="15225" max="15361" width="8.85546875" style="2"/>
    <col min="15362" max="15362" width="5.7109375" style="2" customWidth="1"/>
    <col min="15363" max="15363" width="38.140625" style="2" bestFit="1" customWidth="1"/>
    <col min="15364" max="15372" width="12.7109375" style="2" customWidth="1"/>
    <col min="15373" max="15384" width="8.85546875" style="2"/>
    <col min="15385" max="15385" width="10.42578125" style="2" bestFit="1" customWidth="1"/>
    <col min="15386" max="15403" width="8.85546875" style="2"/>
    <col min="15404" max="15404" width="10.42578125" style="2" bestFit="1" customWidth="1"/>
    <col min="15405" max="15422" width="8.85546875" style="2"/>
    <col min="15423" max="15423" width="10.42578125" style="2" bestFit="1" customWidth="1"/>
    <col min="15424" max="15441" width="8.85546875" style="2"/>
    <col min="15442" max="15442" width="10.42578125" style="2" bestFit="1" customWidth="1"/>
    <col min="15443" max="15460" width="8.85546875" style="2"/>
    <col min="15461" max="15461" width="10.42578125" style="2" bestFit="1" customWidth="1"/>
    <col min="15462" max="15479" width="8.85546875" style="2"/>
    <col min="15480" max="15480" width="10.42578125" style="2" bestFit="1" customWidth="1"/>
    <col min="15481" max="15617" width="8.85546875" style="2"/>
    <col min="15618" max="15618" width="5.7109375" style="2" customWidth="1"/>
    <col min="15619" max="15619" width="38.140625" style="2" bestFit="1" customWidth="1"/>
    <col min="15620" max="15628" width="12.7109375" style="2" customWidth="1"/>
    <col min="15629" max="15640" width="8.85546875" style="2"/>
    <col min="15641" max="15641" width="10.42578125" style="2" bestFit="1" customWidth="1"/>
    <col min="15642" max="15659" width="8.85546875" style="2"/>
    <col min="15660" max="15660" width="10.42578125" style="2" bestFit="1" customWidth="1"/>
    <col min="15661" max="15678" width="8.85546875" style="2"/>
    <col min="15679" max="15679" width="10.42578125" style="2" bestFit="1" customWidth="1"/>
    <col min="15680" max="15697" width="8.85546875" style="2"/>
    <col min="15698" max="15698" width="10.42578125" style="2" bestFit="1" customWidth="1"/>
    <col min="15699" max="15716" width="8.85546875" style="2"/>
    <col min="15717" max="15717" width="10.42578125" style="2" bestFit="1" customWidth="1"/>
    <col min="15718" max="15735" width="8.85546875" style="2"/>
    <col min="15736" max="15736" width="10.42578125" style="2" bestFit="1" customWidth="1"/>
    <col min="15737" max="15873" width="8.85546875" style="2"/>
    <col min="15874" max="15874" width="5.7109375" style="2" customWidth="1"/>
    <col min="15875" max="15875" width="38.140625" style="2" bestFit="1" customWidth="1"/>
    <col min="15876" max="15884" width="12.7109375" style="2" customWidth="1"/>
    <col min="15885" max="15896" width="8.85546875" style="2"/>
    <col min="15897" max="15897" width="10.42578125" style="2" bestFit="1" customWidth="1"/>
    <col min="15898" max="15915" width="8.85546875" style="2"/>
    <col min="15916" max="15916" width="10.42578125" style="2" bestFit="1" customWidth="1"/>
    <col min="15917" max="15934" width="8.85546875" style="2"/>
    <col min="15935" max="15935" width="10.42578125" style="2" bestFit="1" customWidth="1"/>
    <col min="15936" max="15953" width="8.85546875" style="2"/>
    <col min="15954" max="15954" width="10.42578125" style="2" bestFit="1" customWidth="1"/>
    <col min="15955" max="15972" width="8.85546875" style="2"/>
    <col min="15973" max="15973" width="10.42578125" style="2" bestFit="1" customWidth="1"/>
    <col min="15974" max="15991" width="8.85546875" style="2"/>
    <col min="15992" max="15992" width="10.42578125" style="2" bestFit="1" customWidth="1"/>
    <col min="15993" max="16129" width="8.85546875" style="2"/>
    <col min="16130" max="16130" width="5.7109375" style="2" customWidth="1"/>
    <col min="16131" max="16131" width="38.140625" style="2" bestFit="1" customWidth="1"/>
    <col min="16132" max="16140" width="12.7109375" style="2" customWidth="1"/>
    <col min="16141" max="16152" width="8.85546875" style="2"/>
    <col min="16153" max="16153" width="10.42578125" style="2" bestFit="1" customWidth="1"/>
    <col min="16154" max="16171" width="8.85546875" style="2"/>
    <col min="16172" max="16172" width="10.42578125" style="2" bestFit="1" customWidth="1"/>
    <col min="16173" max="16190" width="8.85546875" style="2"/>
    <col min="16191" max="16191" width="10.42578125" style="2" bestFit="1" customWidth="1"/>
    <col min="16192" max="16209" width="8.85546875" style="2"/>
    <col min="16210" max="16210" width="10.42578125" style="2" bestFit="1" customWidth="1"/>
    <col min="16211" max="16228" width="8.85546875" style="2"/>
    <col min="16229" max="16229" width="10.42578125" style="2" bestFit="1" customWidth="1"/>
    <col min="16230" max="16247" width="8.85546875" style="2"/>
    <col min="16248" max="16248" width="10.42578125" style="2" bestFit="1" customWidth="1"/>
    <col min="16249" max="16384" width="8.85546875" style="2"/>
  </cols>
  <sheetData>
    <row r="1" spans="2:12" s="11" customFormat="1" ht="18.75">
      <c r="B1" s="12" t="s">
        <v>75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2:12">
      <c r="B2" s="1"/>
      <c r="C2" s="1"/>
      <c r="D2" s="1">
        <v>2010</v>
      </c>
      <c r="E2" s="1">
        <v>2015</v>
      </c>
      <c r="F2" s="1">
        <v>2020</v>
      </c>
      <c r="G2" s="1">
        <v>2025</v>
      </c>
      <c r="H2" s="1">
        <v>2030</v>
      </c>
      <c r="I2" s="1">
        <v>2035</v>
      </c>
      <c r="J2" s="1">
        <v>2040</v>
      </c>
      <c r="K2" s="1">
        <v>2045</v>
      </c>
      <c r="L2" s="1">
        <v>2050</v>
      </c>
    </row>
    <row r="3" spans="2:12">
      <c r="B3" s="3" t="s">
        <v>0</v>
      </c>
    </row>
    <row r="4" spans="2:12">
      <c r="C4" s="2" t="s">
        <v>1</v>
      </c>
      <c r="D4" s="4">
        <v>147122</v>
      </c>
      <c r="E4" s="4">
        <v>156971</v>
      </c>
      <c r="F4" s="4">
        <v>167150.89525814171</v>
      </c>
      <c r="G4" s="4">
        <v>175906.59709364607</v>
      </c>
      <c r="H4" s="4">
        <v>182780.10784733298</v>
      </c>
      <c r="I4" s="4">
        <v>187375.00717749223</v>
      </c>
      <c r="J4" s="4">
        <v>189739.68809463232</v>
      </c>
      <c r="K4" s="4">
        <v>190150.45627222961</v>
      </c>
      <c r="L4" s="4">
        <v>188876.76503664558</v>
      </c>
    </row>
    <row r="5" spans="2:12">
      <c r="C5" s="2" t="s">
        <v>2</v>
      </c>
      <c r="D5" s="5">
        <f t="shared" ref="D5:L5" si="0">D4/444</f>
        <v>331.35585585585585</v>
      </c>
      <c r="E5" s="5">
        <f t="shared" si="0"/>
        <v>353.5382882882883</v>
      </c>
      <c r="F5" s="5">
        <f t="shared" si="0"/>
        <v>376.46598031112995</v>
      </c>
      <c r="G5" s="5">
        <f t="shared" si="0"/>
        <v>396.18602949019385</v>
      </c>
      <c r="H5" s="5">
        <f t="shared" si="0"/>
        <v>411.66690956606527</v>
      </c>
      <c r="I5" s="5">
        <f t="shared" si="0"/>
        <v>422.01578193128881</v>
      </c>
      <c r="J5" s="5">
        <f t="shared" si="0"/>
        <v>427.34163985277547</v>
      </c>
      <c r="K5" s="5">
        <f t="shared" si="0"/>
        <v>428.26679340592256</v>
      </c>
      <c r="L5" s="5">
        <f t="shared" si="0"/>
        <v>425.39811945190445</v>
      </c>
    </row>
    <row r="6" spans="2:12">
      <c r="C6" s="2" t="s">
        <v>3</v>
      </c>
      <c r="D6" s="6">
        <v>39.89756532066508</v>
      </c>
      <c r="E6" s="6">
        <v>41.260726221660192</v>
      </c>
      <c r="F6" s="6">
        <v>41.721061009466254</v>
      </c>
      <c r="G6" s="6">
        <v>42.160274685279646</v>
      </c>
      <c r="H6" s="6">
        <v>42.926352739076549</v>
      </c>
      <c r="I6" s="6">
        <v>43.93377200803252</v>
      </c>
      <c r="J6" s="6">
        <v>45.144618838741479</v>
      </c>
      <c r="K6" s="6">
        <v>46.256150361533848</v>
      </c>
      <c r="L6" s="6">
        <v>47.143883019698748</v>
      </c>
    </row>
    <row r="7" spans="2:12">
      <c r="C7" s="2" t="s">
        <v>4</v>
      </c>
      <c r="D7" s="6">
        <v>84.61094449951689</v>
      </c>
      <c r="E7" s="6">
        <v>84.112927819090288</v>
      </c>
      <c r="F7" s="6">
        <v>83.978590002197905</v>
      </c>
      <c r="G7" s="6">
        <v>84.169389418097182</v>
      </c>
      <c r="H7" s="6">
        <v>84.586127804378876</v>
      </c>
      <c r="I7" s="6">
        <v>85.096360344146888</v>
      </c>
      <c r="J7" s="6">
        <v>85.715541118780365</v>
      </c>
      <c r="K7" s="6">
        <v>86.469083704212579</v>
      </c>
      <c r="L7" s="6">
        <v>87.374834653990689</v>
      </c>
    </row>
    <row r="8" spans="2:12">
      <c r="B8" s="3" t="s">
        <v>5</v>
      </c>
    </row>
    <row r="9" spans="2:12">
      <c r="C9" s="2" t="s">
        <v>6</v>
      </c>
      <c r="D9" s="5">
        <v>50.513059224324017</v>
      </c>
      <c r="E9" s="5">
        <v>52.159709970725658</v>
      </c>
      <c r="F9" s="5">
        <v>55.783864512401983</v>
      </c>
      <c r="G9" s="5">
        <v>61.536732226815495</v>
      </c>
      <c r="H9" s="5">
        <v>68.085146111913048</v>
      </c>
      <c r="I9" s="5">
        <v>71.228175675496331</v>
      </c>
      <c r="J9" s="5">
        <v>72.555063508295859</v>
      </c>
      <c r="K9" s="5">
        <v>71.690625125443333</v>
      </c>
      <c r="L9" s="5">
        <v>72.704984068488983</v>
      </c>
    </row>
    <row r="10" spans="2:12">
      <c r="C10" s="2" t="s">
        <v>7</v>
      </c>
      <c r="D10" s="5">
        <v>30.453108535300316</v>
      </c>
      <c r="E10" s="5">
        <v>28.875942692076539</v>
      </c>
      <c r="F10" s="5">
        <v>29.05503286403054</v>
      </c>
      <c r="G10" s="5">
        <v>30.561158241178532</v>
      </c>
      <c r="H10" s="5">
        <v>31.776274020452888</v>
      </c>
      <c r="I10" s="5">
        <v>31.560524700550332</v>
      </c>
      <c r="J10" s="5">
        <v>30.480909982187864</v>
      </c>
      <c r="K10" s="5">
        <v>29.096579940187194</v>
      </c>
      <c r="L10" s="5">
        <v>28.537480397656896</v>
      </c>
    </row>
    <row r="11" spans="2:12">
      <c r="C11" s="2" t="s">
        <v>8</v>
      </c>
      <c r="D11" s="5">
        <v>20.059950689023704</v>
      </c>
      <c r="E11" s="5">
        <v>23.283767278649115</v>
      </c>
      <c r="F11" s="5">
        <v>26.728831648371447</v>
      </c>
      <c r="G11" s="5">
        <v>30.975573985636974</v>
      </c>
      <c r="H11" s="5">
        <v>36.308872091460167</v>
      </c>
      <c r="I11" s="5">
        <v>39.667650974945992</v>
      </c>
      <c r="J11" s="5">
        <v>42.074153526107999</v>
      </c>
      <c r="K11" s="5">
        <v>42.594045185256135</v>
      </c>
      <c r="L11" s="5">
        <v>44.167503670832104</v>
      </c>
    </row>
    <row r="12" spans="2:12">
      <c r="B12" s="3" t="s">
        <v>70</v>
      </c>
    </row>
    <row r="13" spans="2:12">
      <c r="B13" s="3"/>
      <c r="C13" s="2" t="s">
        <v>71</v>
      </c>
      <c r="D13" s="6">
        <f>SUM(D63:D67)/D68*100</f>
        <v>13.327714413887795</v>
      </c>
      <c r="E13" s="6">
        <f t="shared" ref="E13:L13" si="1">SUM(E63:E67)/E68*100</f>
        <v>15.302189576418574</v>
      </c>
      <c r="F13" s="6">
        <f t="shared" si="1"/>
        <v>17.157638072486996</v>
      </c>
      <c r="G13" s="6">
        <f t="shared" si="1"/>
        <v>19.175560603853143</v>
      </c>
      <c r="H13" s="6">
        <f t="shared" si="1"/>
        <v>21.601475758771272</v>
      </c>
      <c r="I13" s="6">
        <f t="shared" si="1"/>
        <v>23.166544184949021</v>
      </c>
      <c r="J13" s="6">
        <f t="shared" si="1"/>
        <v>24.383030361833001</v>
      </c>
      <c r="K13" s="6">
        <f t="shared" si="1"/>
        <v>24.808602772653078</v>
      </c>
      <c r="L13" s="6">
        <f t="shared" si="1"/>
        <v>25.57396007362286</v>
      </c>
    </row>
    <row r="14" spans="2:12">
      <c r="B14" s="3"/>
      <c r="C14" s="2" t="s">
        <v>73</v>
      </c>
      <c r="D14" s="6">
        <f>SUM(D66:D67)/SUM(D63:D67)*100</f>
        <v>21.455528355773154</v>
      </c>
      <c r="E14" s="6">
        <f t="shared" ref="E14:L14" si="2">SUM(E66:E67)/SUM(E63:E67)*100</f>
        <v>21.602830974188176</v>
      </c>
      <c r="F14" s="6">
        <f t="shared" si="2"/>
        <v>21.789368006180517</v>
      </c>
      <c r="G14" s="6">
        <f t="shared" si="2"/>
        <v>21.736886418176596</v>
      </c>
      <c r="H14" s="6">
        <f t="shared" si="2"/>
        <v>23.409285294691415</v>
      </c>
      <c r="I14" s="6">
        <f t="shared" si="2"/>
        <v>25.94995383350026</v>
      </c>
      <c r="J14" s="6">
        <f t="shared" si="2"/>
        <v>28.96067702431198</v>
      </c>
      <c r="K14" s="6">
        <f t="shared" si="2"/>
        <v>33.671994669190028</v>
      </c>
      <c r="L14" s="6">
        <f t="shared" si="2"/>
        <v>35.360307850834005</v>
      </c>
    </row>
    <row r="15" spans="2:12">
      <c r="B15" s="3"/>
      <c r="C15" s="2" t="s">
        <v>72</v>
      </c>
      <c r="D15" s="6">
        <v>4.4114647082823337</v>
      </c>
      <c r="E15" s="6">
        <v>3.8581598667776853</v>
      </c>
      <c r="F15" s="6">
        <v>3.3967166221752558</v>
      </c>
      <c r="G15" s="6">
        <v>2.9470770648948408</v>
      </c>
      <c r="H15" s="6">
        <v>2.4986580454962217</v>
      </c>
      <c r="I15" s="6">
        <v>2.2732844315000742</v>
      </c>
      <c r="J15" s="6">
        <v>2.1369994693611662</v>
      </c>
      <c r="K15" s="6">
        <v>2.1171323373879463</v>
      </c>
      <c r="L15" s="6">
        <v>2.0518841529274385</v>
      </c>
    </row>
    <row r="17" spans="2:101">
      <c r="B17" s="1"/>
      <c r="C17" s="1"/>
      <c r="D17" s="7" t="s">
        <v>9</v>
      </c>
      <c r="E17" s="7" t="s">
        <v>10</v>
      </c>
      <c r="F17" s="7" t="s">
        <v>11</v>
      </c>
      <c r="G17" s="7" t="s">
        <v>12</v>
      </c>
      <c r="H17" s="7" t="s">
        <v>13</v>
      </c>
      <c r="I17" s="7" t="s">
        <v>14</v>
      </c>
      <c r="J17" s="7" t="s">
        <v>15</v>
      </c>
      <c r="K17" s="7" t="s">
        <v>16</v>
      </c>
      <c r="L17" s="7" t="s">
        <v>17</v>
      </c>
    </row>
    <row r="18" spans="2:101">
      <c r="B18" s="3" t="s">
        <v>18</v>
      </c>
    </row>
    <row r="19" spans="2:101">
      <c r="C19" s="2" t="s">
        <v>19</v>
      </c>
      <c r="D19" s="6">
        <f>LN(D4/135748)/5*100</f>
        <v>1.6092389761582313</v>
      </c>
      <c r="E19" s="6">
        <f t="shared" ref="E19:L19" si="3">LN(E4/D4)/5*100</f>
        <v>1.2959780072495848</v>
      </c>
      <c r="F19" s="6">
        <f t="shared" si="3"/>
        <v>1.256717879145433</v>
      </c>
      <c r="G19" s="6">
        <f t="shared" si="3"/>
        <v>1.0211237393645405</v>
      </c>
      <c r="H19" s="6">
        <f t="shared" si="3"/>
        <v>0.76661356093025201</v>
      </c>
      <c r="I19" s="6">
        <f t="shared" si="3"/>
        <v>0.49656321690699995</v>
      </c>
      <c r="J19" s="6">
        <f t="shared" si="3"/>
        <v>0.25082150756873167</v>
      </c>
      <c r="K19" s="6">
        <f t="shared" si="3"/>
        <v>4.3251276062232613E-2</v>
      </c>
      <c r="L19" s="6">
        <f t="shared" si="3"/>
        <v>-0.13441736723560047</v>
      </c>
    </row>
    <row r="20" spans="2:101">
      <c r="C20" s="2" t="s">
        <v>20</v>
      </c>
      <c r="D20" s="6">
        <f>(D40/5)/(141145)*1000</f>
        <v>5.4808884480498783</v>
      </c>
      <c r="E20" s="6">
        <f t="shared" ref="E20:L20" si="4">(E40/5)/((D4+E4)/2)*1000</f>
        <v>4.7117164814711288</v>
      </c>
      <c r="F20" s="6">
        <f t="shared" si="4"/>
        <v>4.0514328790125242</v>
      </c>
      <c r="G20" s="6">
        <f t="shared" si="4"/>
        <v>3.652684352151605</v>
      </c>
      <c r="H20" s="6">
        <f t="shared" si="4"/>
        <v>2.6970732066413077</v>
      </c>
      <c r="I20" s="6">
        <f t="shared" si="4"/>
        <v>1.2447747264894631</v>
      </c>
      <c r="J20" s="6">
        <f t="shared" si="4"/>
        <v>-6.9282988627909964E-2</v>
      </c>
      <c r="K20" s="6">
        <f t="shared" si="4"/>
        <v>-1.0594976861847483</v>
      </c>
      <c r="L20" s="6">
        <f t="shared" si="4"/>
        <v>-1.7715785476168135</v>
      </c>
    </row>
    <row r="21" spans="2:101">
      <c r="C21" s="2" t="s">
        <v>21</v>
      </c>
      <c r="D21" s="8">
        <f>IF(0.693/(LN(D4/135748)/5)&gt;0,0.693/(LN(D4/135748)/5),"-")</f>
        <v>43.063833915731571</v>
      </c>
      <c r="E21" s="8">
        <f t="shared" ref="E21:L21" si="5">IF(0.693/(LN(E4/D4)/5)&gt;0,0.693/(LN(E4/D4)/5),"-")</f>
        <v>53.4731296459832</v>
      </c>
      <c r="F21" s="8">
        <f t="shared" si="5"/>
        <v>55.143641345441765</v>
      </c>
      <c r="G21" s="8">
        <f t="shared" si="5"/>
        <v>67.8664076923002</v>
      </c>
      <c r="H21" s="8">
        <f t="shared" si="5"/>
        <v>90.397566038236363</v>
      </c>
      <c r="I21" s="8">
        <f t="shared" si="5"/>
        <v>139.55926987837887</v>
      </c>
      <c r="J21" s="8">
        <f t="shared" si="5"/>
        <v>276.29209580845048</v>
      </c>
      <c r="K21" s="8">
        <f t="shared" si="5"/>
        <v>1602.2648649784774</v>
      </c>
      <c r="L21" s="8" t="str">
        <f t="shared" si="5"/>
        <v>-</v>
      </c>
    </row>
    <row r="22" spans="2:101">
      <c r="B22" s="3" t="s">
        <v>22</v>
      </c>
    </row>
    <row r="23" spans="2:101">
      <c r="C23" s="2" t="s">
        <v>23</v>
      </c>
      <c r="D23" s="6">
        <f>(D39/5)/(141145)*1000</f>
        <v>7.9676927981862624</v>
      </c>
      <c r="E23" s="6">
        <f t="shared" ref="E23:L23" si="6">(E39/5)/((D4+E4)/2)*1000</f>
        <v>8.4026925973304216</v>
      </c>
      <c r="F23" s="6">
        <f t="shared" si="6"/>
        <v>9.3873855519110609</v>
      </c>
      <c r="G23" s="6">
        <f t="shared" si="6"/>
        <v>9.7599516590467008</v>
      </c>
      <c r="H23" s="6">
        <f t="shared" si="6"/>
        <v>10.178890869811282</v>
      </c>
      <c r="I23" s="6">
        <f t="shared" si="6"/>
        <v>10.825793475391444</v>
      </c>
      <c r="J23" s="6">
        <f t="shared" si="6"/>
        <v>11.486112054820161</v>
      </c>
      <c r="K23" s="6">
        <f t="shared" si="6"/>
        <v>12.153637793549761</v>
      </c>
      <c r="L23" s="6">
        <f t="shared" si="6"/>
        <v>12.793500092358034</v>
      </c>
    </row>
    <row r="24" spans="2:101">
      <c r="C24" s="2" t="s">
        <v>24</v>
      </c>
      <c r="D24" s="6">
        <v>13.1</v>
      </c>
      <c r="E24" s="6">
        <v>10.9</v>
      </c>
      <c r="F24" s="6">
        <v>11.5</v>
      </c>
      <c r="G24" s="6">
        <v>10.199999999999999</v>
      </c>
      <c r="H24" s="6">
        <v>9.1</v>
      </c>
      <c r="I24" s="6">
        <v>8.1</v>
      </c>
      <c r="J24" s="6">
        <v>7.3</v>
      </c>
      <c r="K24" s="6">
        <v>6.7</v>
      </c>
      <c r="L24" s="6">
        <v>6.1</v>
      </c>
    </row>
    <row r="25" spans="2:101">
      <c r="C25" s="2" t="s">
        <v>25</v>
      </c>
      <c r="D25" s="2">
        <v>106</v>
      </c>
      <c r="E25" s="2">
        <v>100</v>
      </c>
      <c r="F25" s="5">
        <v>99.662022662502466</v>
      </c>
      <c r="G25" s="5">
        <v>92.425663426330075</v>
      </c>
      <c r="H25" s="5">
        <v>85.18878057101675</v>
      </c>
      <c r="I25" s="5">
        <v>78.460633208514935</v>
      </c>
      <c r="J25" s="5">
        <v>72.551033492218366</v>
      </c>
      <c r="K25" s="5">
        <v>67.643041263506291</v>
      </c>
      <c r="L25" s="5">
        <v>63.315623236513183</v>
      </c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</row>
    <row r="26" spans="2:101">
      <c r="C26" s="2" t="s">
        <v>26</v>
      </c>
      <c r="D26" s="6">
        <v>76.7</v>
      </c>
      <c r="E26" s="6">
        <v>78.08199991649667</v>
      </c>
      <c r="F26" s="6">
        <v>77.944886726189395</v>
      </c>
      <c r="G26" s="6">
        <v>78.775477216847406</v>
      </c>
      <c r="H26" s="6">
        <v>79.613638385686102</v>
      </c>
      <c r="I26" s="6">
        <v>80.4094280379568</v>
      </c>
      <c r="J26" s="6">
        <v>81.141087553665102</v>
      </c>
      <c r="K26" s="6">
        <v>81.799060770746905</v>
      </c>
      <c r="L26" s="6">
        <v>82.415542763218198</v>
      </c>
    </row>
    <row r="27" spans="2:101">
      <c r="C27" s="2" t="s">
        <v>27</v>
      </c>
      <c r="D27" s="6">
        <v>72.900000000000006</v>
      </c>
      <c r="E27" s="6">
        <v>74.785718801478623</v>
      </c>
      <c r="F27" s="6">
        <v>74.606300000000005</v>
      </c>
      <c r="G27" s="6">
        <v>75.604100000000003</v>
      </c>
      <c r="H27" s="6">
        <v>76.626900000000006</v>
      </c>
      <c r="I27" s="6">
        <v>77.587599999999995</v>
      </c>
      <c r="J27" s="6">
        <v>78.421099999999996</v>
      </c>
      <c r="K27" s="6">
        <v>79.143600000000006</v>
      </c>
      <c r="L27" s="6">
        <v>79.793099999999995</v>
      </c>
    </row>
    <row r="28" spans="2:101">
      <c r="C28" s="2" t="s">
        <v>28</v>
      </c>
      <c r="D28" s="6">
        <v>80.099999999999994</v>
      </c>
      <c r="E28" s="6">
        <v>80.968162576969192</v>
      </c>
      <c r="F28" s="6">
        <v>80.838200000000001</v>
      </c>
      <c r="G28" s="6">
        <v>81.522199999999998</v>
      </c>
      <c r="H28" s="6">
        <v>82.182000000000002</v>
      </c>
      <c r="I28" s="6">
        <v>82.808700000000002</v>
      </c>
      <c r="J28" s="6">
        <v>83.429299999999998</v>
      </c>
      <c r="K28" s="6">
        <v>84.014300000000006</v>
      </c>
      <c r="L28" s="6">
        <v>84.593900000000005</v>
      </c>
    </row>
    <row r="29" spans="2:101">
      <c r="C29" s="2" t="s">
        <v>29</v>
      </c>
      <c r="D29" s="6">
        <v>63.3</v>
      </c>
      <c r="E29" s="6">
        <v>63.990680248159485</v>
      </c>
      <c r="F29" s="6">
        <v>63.976113439735201</v>
      </c>
      <c r="G29" s="6">
        <v>64.704615146472705</v>
      </c>
      <c r="H29" s="6">
        <v>65.449463413440995</v>
      </c>
      <c r="I29" s="6">
        <v>66.164635909948302</v>
      </c>
      <c r="J29" s="6">
        <v>66.829211374730306</v>
      </c>
      <c r="K29" s="6">
        <v>67.431689924804701</v>
      </c>
      <c r="L29" s="6">
        <v>67.999796821935703</v>
      </c>
    </row>
    <row r="30" spans="2:101">
      <c r="C30" s="2" t="s">
        <v>30</v>
      </c>
      <c r="D30" s="6">
        <v>18.2</v>
      </c>
      <c r="E30" s="6">
        <v>18.672802592878192</v>
      </c>
      <c r="F30" s="6">
        <v>18.684774176120499</v>
      </c>
      <c r="G30" s="6">
        <v>19.126317110514499</v>
      </c>
      <c r="H30" s="6">
        <v>19.584225296250899</v>
      </c>
      <c r="I30" s="6">
        <v>20.0236296562157</v>
      </c>
      <c r="J30" s="6">
        <v>20.441291129414001</v>
      </c>
      <c r="K30" s="6">
        <v>20.826097292108301</v>
      </c>
      <c r="L30" s="6">
        <v>21.2036497507608</v>
      </c>
    </row>
    <row r="31" spans="2:101">
      <c r="B31" s="3" t="s">
        <v>31</v>
      </c>
    </row>
    <row r="32" spans="2:101">
      <c r="C32" s="2" t="s">
        <v>32</v>
      </c>
      <c r="D32" s="6">
        <f>(D38/5)/(141145)*1000</f>
        <v>13.44858124623614</v>
      </c>
      <c r="E32" s="6">
        <f t="shared" ref="E32:L32" si="7">(E38/5)/((D4+E4)/2)*1000</f>
        <v>13.11440907880155</v>
      </c>
      <c r="F32" s="6">
        <f t="shared" si="7"/>
        <v>13.438818430923583</v>
      </c>
      <c r="G32" s="6">
        <f t="shared" si="7"/>
        <v>13.412636011198307</v>
      </c>
      <c r="H32" s="6">
        <f t="shared" si="7"/>
        <v>12.87596407645259</v>
      </c>
      <c r="I32" s="6">
        <f t="shared" si="7"/>
        <v>12.070568201880908</v>
      </c>
      <c r="J32" s="6">
        <f t="shared" si="7"/>
        <v>11.416829066192253</v>
      </c>
      <c r="K32" s="6">
        <f t="shared" si="7"/>
        <v>11.094140107365014</v>
      </c>
      <c r="L32" s="6">
        <f t="shared" si="7"/>
        <v>11.021921544741222</v>
      </c>
    </row>
    <row r="33" spans="2:12">
      <c r="C33" s="2" t="s">
        <v>33</v>
      </c>
      <c r="D33" s="9">
        <v>2.0378215599999998</v>
      </c>
      <c r="E33" s="9">
        <v>2.0967336950000002</v>
      </c>
      <c r="F33" s="9">
        <v>2.0967336950000002</v>
      </c>
      <c r="G33" s="9">
        <v>2.0967336950000002</v>
      </c>
      <c r="H33" s="9">
        <v>2.0967336950000002</v>
      </c>
      <c r="I33" s="9">
        <v>2.0967336950000002</v>
      </c>
      <c r="J33" s="9">
        <v>2.0967336950000002</v>
      </c>
      <c r="K33" s="9">
        <v>2.0967336950000002</v>
      </c>
      <c r="L33" s="9">
        <v>2.0967336950000002</v>
      </c>
    </row>
    <row r="34" spans="2:12">
      <c r="C34" s="2" t="s">
        <v>34</v>
      </c>
      <c r="D34" s="2">
        <v>107</v>
      </c>
      <c r="E34" s="2">
        <v>104</v>
      </c>
      <c r="F34" s="2">
        <v>106</v>
      </c>
      <c r="G34" s="2">
        <v>106</v>
      </c>
      <c r="H34" s="2">
        <v>106</v>
      </c>
      <c r="I34" s="2">
        <v>106</v>
      </c>
      <c r="J34" s="2">
        <v>106</v>
      </c>
      <c r="K34" s="2">
        <v>106</v>
      </c>
      <c r="L34" s="2">
        <v>106</v>
      </c>
    </row>
    <row r="35" spans="2:12">
      <c r="C35" s="2" t="s">
        <v>35</v>
      </c>
      <c r="D35" s="9">
        <v>0.96702838483357134</v>
      </c>
      <c r="E35" s="9">
        <v>1.0050938698593037</v>
      </c>
      <c r="F35" s="9">
        <v>1.0277694828595223</v>
      </c>
      <c r="G35" s="9">
        <v>1.0487623992066473</v>
      </c>
      <c r="H35" s="9">
        <v>1.0634788760358573</v>
      </c>
      <c r="I35" s="9">
        <v>1.0591977234171308</v>
      </c>
      <c r="J35" s="9">
        <v>1.0457169528071937</v>
      </c>
      <c r="K35" s="9">
        <v>1.0354487506031935</v>
      </c>
      <c r="L35" s="9">
        <v>1.0373916501975149</v>
      </c>
    </row>
    <row r="36" spans="2:12">
      <c r="C36" s="2" t="s">
        <v>36</v>
      </c>
      <c r="D36" s="6">
        <v>27.784982403457573</v>
      </c>
      <c r="E36" s="6">
        <v>28.111816732090286</v>
      </c>
      <c r="F36" s="6">
        <v>28.27</v>
      </c>
      <c r="G36" s="6">
        <v>28.303999999999998</v>
      </c>
      <c r="H36" s="6">
        <v>28.338000000000001</v>
      </c>
      <c r="I36" s="6">
        <v>28.372</v>
      </c>
      <c r="J36" s="6">
        <v>28.407</v>
      </c>
      <c r="K36" s="6">
        <v>28.439</v>
      </c>
      <c r="L36" s="6">
        <v>28.475000000000001</v>
      </c>
    </row>
    <row r="37" spans="2:12">
      <c r="B37" s="3" t="s">
        <v>37</v>
      </c>
    </row>
    <row r="38" spans="2:12">
      <c r="C38" s="2" t="s">
        <v>38</v>
      </c>
      <c r="D38" s="4">
        <v>9491</v>
      </c>
      <c r="E38" s="4">
        <v>9970</v>
      </c>
      <c r="F38" s="4">
        <v>10889.538249652494</v>
      </c>
      <c r="G38" s="4">
        <v>11503.263189572439</v>
      </c>
      <c r="H38" s="4">
        <v>11546.092818802988</v>
      </c>
      <c r="I38" s="4">
        <v>11169.956402955562</v>
      </c>
      <c r="J38" s="4">
        <v>10763.635035677564</v>
      </c>
      <c r="K38" s="4">
        <v>10536.386217532719</v>
      </c>
      <c r="L38" s="4">
        <v>10444.020741469225</v>
      </c>
    </row>
    <row r="39" spans="2:12">
      <c r="C39" s="2" t="s">
        <v>39</v>
      </c>
      <c r="D39" s="4">
        <v>5623</v>
      </c>
      <c r="E39" s="4">
        <v>6388</v>
      </c>
      <c r="F39" s="4">
        <f t="shared" ref="F39:L39" si="8">E4+F38+F42-F4</f>
        <v>7606.6429915107728</v>
      </c>
      <c r="G39" s="4">
        <f t="shared" si="8"/>
        <v>8370.5613540680788</v>
      </c>
      <c r="H39" s="4">
        <f t="shared" si="8"/>
        <v>9127.5820651160611</v>
      </c>
      <c r="I39" s="4">
        <f t="shared" si="8"/>
        <v>10018.057072796306</v>
      </c>
      <c r="J39" s="4">
        <f t="shared" si="8"/>
        <v>10828.954118537455</v>
      </c>
      <c r="K39" s="4">
        <f t="shared" si="8"/>
        <v>11542.61803993542</v>
      </c>
      <c r="L39" s="4">
        <f t="shared" si="8"/>
        <v>12122.711977053259</v>
      </c>
    </row>
    <row r="40" spans="2:12">
      <c r="C40" s="2" t="s">
        <v>40</v>
      </c>
      <c r="D40" s="4">
        <f>D38-D39</f>
        <v>3868</v>
      </c>
      <c r="E40" s="4">
        <f>E38-E39</f>
        <v>3582</v>
      </c>
      <c r="F40" s="4">
        <f>F38-F39</f>
        <v>3282.8952581417216</v>
      </c>
      <c r="G40" s="4">
        <f t="shared" ref="G40:L40" si="9">G38-G39</f>
        <v>3132.7018355043601</v>
      </c>
      <c r="H40" s="4">
        <f t="shared" si="9"/>
        <v>2418.5107536869273</v>
      </c>
      <c r="I40" s="4">
        <f t="shared" si="9"/>
        <v>1151.8993301592564</v>
      </c>
      <c r="J40" s="4">
        <f t="shared" si="9"/>
        <v>-65.319082859890841</v>
      </c>
      <c r="K40" s="4">
        <f t="shared" si="9"/>
        <v>-1006.2318224027003</v>
      </c>
      <c r="L40" s="4">
        <f t="shared" si="9"/>
        <v>-1678.6912355840341</v>
      </c>
    </row>
    <row r="41" spans="2:12">
      <c r="B41" s="3" t="s">
        <v>41</v>
      </c>
      <c r="D41" s="4"/>
      <c r="E41" s="4"/>
      <c r="F41" s="4"/>
      <c r="G41" s="4"/>
      <c r="H41" s="4"/>
      <c r="I41" s="4"/>
      <c r="J41" s="4"/>
      <c r="K41" s="4"/>
      <c r="L41" s="4"/>
    </row>
    <row r="42" spans="2:12">
      <c r="C42" s="2" t="s">
        <v>42</v>
      </c>
      <c r="D42" s="4">
        <v>7507</v>
      </c>
      <c r="E42" s="4">
        <v>6267</v>
      </c>
      <c r="F42" s="4">
        <v>6897</v>
      </c>
      <c r="G42" s="4">
        <v>5623</v>
      </c>
      <c r="H42" s="4">
        <v>4455</v>
      </c>
      <c r="I42" s="4">
        <v>3443</v>
      </c>
      <c r="J42" s="4">
        <v>2430.0000000000005</v>
      </c>
      <c r="K42" s="4">
        <v>1417.0000000000005</v>
      </c>
      <c r="L42" s="4">
        <v>405.00000000000091</v>
      </c>
    </row>
    <row r="43" spans="2:12">
      <c r="C43" s="2" t="s">
        <v>43</v>
      </c>
      <c r="D43" s="6">
        <f>(D42/5)/(141145)*1000</f>
        <v>10.63728789542669</v>
      </c>
      <c r="E43" s="6">
        <f t="shared" ref="E43:L43" si="10">(E42/5)/((D4+E4)/2)*1000</f>
        <v>8.2435307619708453</v>
      </c>
      <c r="F43" s="6">
        <f t="shared" si="10"/>
        <v>8.5116125765055095</v>
      </c>
      <c r="G43" s="6">
        <f t="shared" si="10"/>
        <v>6.5563354543895551</v>
      </c>
      <c r="H43" s="6">
        <f t="shared" si="10"/>
        <v>4.9681239238940389</v>
      </c>
      <c r="I43" s="6">
        <f t="shared" si="10"/>
        <v>3.7206023747845149</v>
      </c>
      <c r="J43" s="6">
        <f t="shared" si="10"/>
        <v>2.5774651907919117</v>
      </c>
      <c r="K43" s="6">
        <f t="shared" si="10"/>
        <v>1.4920102782467515</v>
      </c>
      <c r="L43" s="6">
        <f t="shared" si="10"/>
        <v>0.4274099349396967</v>
      </c>
    </row>
    <row r="45" spans="2:12">
      <c r="F45" s="5"/>
      <c r="G45" s="5"/>
      <c r="H45" s="5"/>
      <c r="I45" s="5"/>
      <c r="J45" s="5"/>
      <c r="K45" s="5"/>
      <c r="L45" s="5"/>
    </row>
    <row r="46" spans="2:12">
      <c r="B46" s="3" t="s">
        <v>66</v>
      </c>
    </row>
    <row r="48" spans="2:12">
      <c r="C48" s="10" t="s">
        <v>65</v>
      </c>
    </row>
    <row r="49" spans="3:12">
      <c r="C49" s="1"/>
      <c r="D49" s="1">
        <v>2010</v>
      </c>
      <c r="E49" s="1">
        <v>2015</v>
      </c>
      <c r="F49" s="1">
        <v>2020</v>
      </c>
      <c r="G49" s="1">
        <v>2025</v>
      </c>
      <c r="H49" s="1">
        <v>2030</v>
      </c>
      <c r="I49" s="1">
        <v>2035</v>
      </c>
      <c r="J49" s="1">
        <v>2040</v>
      </c>
      <c r="K49" s="1">
        <v>2045</v>
      </c>
      <c r="L49" s="1">
        <v>2050</v>
      </c>
    </row>
    <row r="50" spans="3:12">
      <c r="C50" s="2" t="s">
        <v>44</v>
      </c>
      <c r="D50" s="4">
        <v>9135</v>
      </c>
      <c r="E50" s="4">
        <v>9951</v>
      </c>
      <c r="F50" s="4">
        <v>10867.904509220294</v>
      </c>
      <c r="G50" s="4">
        <v>11445.690887689783</v>
      </c>
      <c r="H50" s="4">
        <v>11459.173625961212</v>
      </c>
      <c r="I50" s="4">
        <v>11057.682597685383</v>
      </c>
      <c r="J50" s="4">
        <v>10623.788064655655</v>
      </c>
      <c r="K50" s="4">
        <v>10365.942032453859</v>
      </c>
      <c r="L50" s="4">
        <v>10241.120139872706</v>
      </c>
    </row>
    <row r="51" spans="3:12">
      <c r="C51" s="2" t="s">
        <v>45</v>
      </c>
      <c r="D51" s="4">
        <v>9988</v>
      </c>
      <c r="E51" s="4">
        <v>9514</v>
      </c>
      <c r="F51" s="4">
        <v>10287.078531263091</v>
      </c>
      <c r="G51" s="4">
        <v>11119.805729748186</v>
      </c>
      <c r="H51" s="4">
        <v>11619.488534548018</v>
      </c>
      <c r="I51" s="4">
        <v>11563.665119941807</v>
      </c>
      <c r="J51" s="4">
        <v>11093.008359290532</v>
      </c>
      <c r="K51" s="4">
        <v>10589.741912292526</v>
      </c>
      <c r="L51" s="4">
        <v>10262.270361419862</v>
      </c>
    </row>
    <row r="52" spans="3:12">
      <c r="C52" s="2" t="s">
        <v>46</v>
      </c>
      <c r="D52" s="4">
        <v>10644</v>
      </c>
      <c r="E52" s="4">
        <v>10324</v>
      </c>
      <c r="F52" s="4">
        <v>10020.098988572328</v>
      </c>
      <c r="G52" s="4">
        <v>10714.298481411624</v>
      </c>
      <c r="H52" s="4">
        <v>11475.674893032097</v>
      </c>
      <c r="I52" s="4">
        <v>11915.337141401615</v>
      </c>
      <c r="J52" s="4">
        <v>11799.68367970978</v>
      </c>
      <c r="K52" s="4">
        <v>11269.301825708988</v>
      </c>
      <c r="L52" s="4">
        <v>10706.287718929496</v>
      </c>
    </row>
    <row r="53" spans="3:12">
      <c r="C53" s="2" t="s">
        <v>47</v>
      </c>
      <c r="D53" s="4">
        <v>11247</v>
      </c>
      <c r="E53" s="4">
        <v>10489</v>
      </c>
      <c r="F53" s="4">
        <v>9881.7368693431963</v>
      </c>
      <c r="G53" s="4">
        <v>9487.6450204790344</v>
      </c>
      <c r="H53" s="4">
        <v>10087.553043037526</v>
      </c>
      <c r="I53" s="4">
        <v>10750.564463264054</v>
      </c>
      <c r="J53" s="4">
        <v>11092.168122269763</v>
      </c>
      <c r="K53" s="4">
        <v>10878.894010496331</v>
      </c>
      <c r="L53" s="4">
        <v>10251.107211306549</v>
      </c>
    </row>
    <row r="54" spans="3:12">
      <c r="C54" s="2" t="s">
        <v>48</v>
      </c>
      <c r="D54" s="4">
        <v>7758</v>
      </c>
      <c r="E54" s="4">
        <v>9193</v>
      </c>
      <c r="F54" s="4">
        <v>9371.8742709085345</v>
      </c>
      <c r="G54" s="4">
        <v>8632.3190192507282</v>
      </c>
      <c r="H54" s="4">
        <v>8095.8534917445013</v>
      </c>
      <c r="I54" s="4">
        <v>8535.5352878523827</v>
      </c>
      <c r="J54" s="4">
        <v>9037.6760173994699</v>
      </c>
      <c r="K54" s="4">
        <v>9219.1183398824796</v>
      </c>
      <c r="L54" s="4">
        <v>8846.8115203242996</v>
      </c>
    </row>
    <row r="55" spans="3:12">
      <c r="C55" s="2" t="s">
        <v>49</v>
      </c>
      <c r="D55" s="4">
        <v>7205</v>
      </c>
      <c r="E55" s="4">
        <v>8540</v>
      </c>
      <c r="F55" s="4">
        <v>9521.2088370918282</v>
      </c>
      <c r="G55" s="4">
        <v>9540.8888410668533</v>
      </c>
      <c r="H55" s="4">
        <v>8654.1607880957017</v>
      </c>
      <c r="I55" s="4">
        <v>7979.7892460656676</v>
      </c>
      <c r="J55" s="4">
        <v>8275.784819972665</v>
      </c>
      <c r="K55" s="4">
        <v>8633.3896610821357</v>
      </c>
      <c r="L55" s="4">
        <v>8671.4578232069216</v>
      </c>
    </row>
    <row r="56" spans="3:12">
      <c r="C56" s="2" t="s">
        <v>50</v>
      </c>
      <c r="D56" s="4">
        <v>7687</v>
      </c>
      <c r="E56" s="4">
        <v>8738</v>
      </c>
      <c r="F56" s="4">
        <v>10068.67831389013</v>
      </c>
      <c r="G56" s="4">
        <v>10903.443168535599</v>
      </c>
      <c r="H56" s="4">
        <v>10803.890637580844</v>
      </c>
      <c r="I56" s="4">
        <v>9832.4447517144272</v>
      </c>
      <c r="J56" s="4">
        <v>9070.9427484154039</v>
      </c>
      <c r="K56" s="4">
        <v>9274.6321385261417</v>
      </c>
      <c r="L56" s="4">
        <v>9539.4093489924089</v>
      </c>
    </row>
    <row r="57" spans="3:12">
      <c r="C57" s="2" t="s">
        <v>51</v>
      </c>
      <c r="D57" s="4">
        <v>10104</v>
      </c>
      <c r="E57" s="4">
        <v>8945</v>
      </c>
      <c r="F57" s="4">
        <v>10130.444490779715</v>
      </c>
      <c r="G57" s="4">
        <v>11339.300839773579</v>
      </c>
      <c r="H57" s="4">
        <v>12075.33396546698</v>
      </c>
      <c r="I57" s="4">
        <v>11909.983345775758</v>
      </c>
      <c r="J57" s="4">
        <v>10875.264057807432</v>
      </c>
      <c r="K57" s="4">
        <v>10048.576193959916</v>
      </c>
      <c r="L57" s="4">
        <v>10182.652475911535</v>
      </c>
    </row>
    <row r="58" spans="3:12">
      <c r="C58" s="2" t="s">
        <v>52</v>
      </c>
      <c r="D58" s="4">
        <v>11164</v>
      </c>
      <c r="E58" s="4">
        <v>11071</v>
      </c>
      <c r="F58" s="4">
        <v>9954.390922679635</v>
      </c>
      <c r="G58" s="4">
        <v>11040.046414861739</v>
      </c>
      <c r="H58" s="4">
        <v>12163.477165856129</v>
      </c>
      <c r="I58" s="4">
        <v>12839.000605671405</v>
      </c>
      <c r="J58" s="4">
        <v>12617.831642697125</v>
      </c>
      <c r="K58" s="4">
        <v>11530.563206075774</v>
      </c>
      <c r="L58" s="4">
        <v>10649.528394553403</v>
      </c>
    </row>
    <row r="59" spans="3:12">
      <c r="C59" s="2" t="s">
        <v>53</v>
      </c>
      <c r="D59" s="4">
        <v>12633</v>
      </c>
      <c r="E59" s="4">
        <v>11799</v>
      </c>
      <c r="F59" s="4">
        <v>11749.089987879508</v>
      </c>
      <c r="G59" s="4">
        <v>10569.595763615158</v>
      </c>
      <c r="H59" s="4">
        <v>11580.577370078736</v>
      </c>
      <c r="I59" s="4">
        <v>12645.03929244348</v>
      </c>
      <c r="J59" s="4">
        <v>13265.786754940327</v>
      </c>
      <c r="K59" s="4">
        <v>12996.329562210118</v>
      </c>
      <c r="L59" s="4">
        <v>11865.706937033669</v>
      </c>
    </row>
    <row r="60" spans="3:12">
      <c r="C60" s="2" t="s">
        <v>54</v>
      </c>
      <c r="D60" s="4">
        <v>11255</v>
      </c>
      <c r="E60" s="4">
        <v>13006</v>
      </c>
      <c r="F60" s="4">
        <v>12211.096435138927</v>
      </c>
      <c r="G60" s="4">
        <v>12107.366531684793</v>
      </c>
      <c r="H60" s="4">
        <v>10899.477062329297</v>
      </c>
      <c r="I60" s="4">
        <v>11860.662379959715</v>
      </c>
      <c r="J60" s="4">
        <v>12874.150023210299</v>
      </c>
      <c r="K60" s="4">
        <v>13450.00388871699</v>
      </c>
      <c r="L60" s="4">
        <v>13145.736791785279</v>
      </c>
    </row>
    <row r="61" spans="3:12">
      <c r="C61" s="2" t="s">
        <v>55</v>
      </c>
      <c r="D61" s="4">
        <v>10046</v>
      </c>
      <c r="E61" s="4">
        <v>11385</v>
      </c>
      <c r="F61" s="4">
        <v>13123.142282432629</v>
      </c>
      <c r="G61" s="4">
        <v>12320.749688353229</v>
      </c>
      <c r="H61" s="4">
        <v>12197.88011919085</v>
      </c>
      <c r="I61" s="4">
        <v>11003.273395217097</v>
      </c>
      <c r="J61" s="4">
        <v>11927.386590681925</v>
      </c>
      <c r="K61" s="4">
        <v>12901.853905923599</v>
      </c>
      <c r="L61" s="4">
        <v>13448.156876979789</v>
      </c>
    </row>
    <row r="62" spans="3:12">
      <c r="C62" s="2" t="s">
        <v>56</v>
      </c>
      <c r="D62" s="4">
        <v>8648</v>
      </c>
      <c r="E62" s="4">
        <v>9996</v>
      </c>
      <c r="F62" s="4">
        <v>11285.005175628088</v>
      </c>
      <c r="G62" s="4">
        <v>12954.370575307894</v>
      </c>
      <c r="H62" s="4">
        <v>12184.366461913491</v>
      </c>
      <c r="I62" s="4">
        <v>12073.715721174289</v>
      </c>
      <c r="J62" s="4">
        <v>10921.93145702049</v>
      </c>
      <c r="K62" s="4">
        <v>11818.438227935927</v>
      </c>
      <c r="L62" s="4">
        <v>12763.250957507429</v>
      </c>
    </row>
    <row r="63" spans="3:12">
      <c r="C63" s="2" t="s">
        <v>57</v>
      </c>
      <c r="D63" s="4">
        <v>6473</v>
      </c>
      <c r="E63" s="4">
        <v>8406</v>
      </c>
      <c r="F63" s="4">
        <v>9654.1817820580727</v>
      </c>
      <c r="G63" s="4">
        <v>10884.488831758776</v>
      </c>
      <c r="H63" s="4">
        <v>12487.060291661588</v>
      </c>
      <c r="I63" s="4">
        <v>11787.050643353308</v>
      </c>
      <c r="J63" s="4">
        <v>11706.322079087466</v>
      </c>
      <c r="K63" s="4">
        <v>10628.05708091797</v>
      </c>
      <c r="L63" s="4">
        <v>11499.827440937052</v>
      </c>
    </row>
    <row r="64" spans="3:12">
      <c r="C64" s="2" t="s">
        <v>58</v>
      </c>
      <c r="D64" s="4">
        <v>5203</v>
      </c>
      <c r="E64" s="4">
        <v>5925</v>
      </c>
      <c r="F64" s="4">
        <v>7722.0814049454239</v>
      </c>
      <c r="G64" s="4">
        <v>8893.0956261479878</v>
      </c>
      <c r="H64" s="4">
        <v>10062.474201541332</v>
      </c>
      <c r="I64" s="4">
        <v>11584.902529889285</v>
      </c>
      <c r="J64" s="4">
        <v>10988.375642802897</v>
      </c>
      <c r="K64" s="4">
        <v>10954.559130759413</v>
      </c>
      <c r="L64" s="4">
        <v>9990.576566037329</v>
      </c>
    </row>
    <row r="65" spans="3:12">
      <c r="C65" s="2" t="s">
        <v>59</v>
      </c>
      <c r="D65" s="4">
        <v>3725</v>
      </c>
      <c r="E65" s="4">
        <v>4500</v>
      </c>
      <c r="F65" s="4">
        <v>5053.87787106016</v>
      </c>
      <c r="G65" s="4">
        <v>6621.405967548314</v>
      </c>
      <c r="H65" s="4">
        <v>7690.9311026487339</v>
      </c>
      <c r="I65" s="4">
        <v>8771.923257471768</v>
      </c>
      <c r="J65" s="4">
        <v>10171.137659108546</v>
      </c>
      <c r="K65" s="4">
        <v>9706.7390473418254</v>
      </c>
      <c r="L65" s="4">
        <v>9732.6800357214288</v>
      </c>
    </row>
    <row r="66" spans="3:12">
      <c r="C66" s="2" t="s">
        <v>60</v>
      </c>
      <c r="D66" s="4">
        <v>2284</v>
      </c>
      <c r="E66" s="4">
        <v>2863</v>
      </c>
      <c r="F66" s="4">
        <v>3455.9069958278715</v>
      </c>
      <c r="G66" s="4">
        <v>3933.0832097927869</v>
      </c>
      <c r="H66" s="4">
        <v>5203.7604144792722</v>
      </c>
      <c r="I66" s="4">
        <v>6118.3926123472393</v>
      </c>
      <c r="J66" s="4">
        <v>7055.0179580195454</v>
      </c>
      <c r="K66" s="4">
        <v>8258.7603367103857</v>
      </c>
      <c r="L66" s="4">
        <v>7947.3311116413643</v>
      </c>
    </row>
    <row r="67" spans="3:12">
      <c r="C67" s="2" t="s">
        <v>61</v>
      </c>
      <c r="D67" s="4">
        <v>1923</v>
      </c>
      <c r="E67" s="4">
        <v>2326</v>
      </c>
      <c r="F67" s="4">
        <v>2793.0975894222565</v>
      </c>
      <c r="G67" s="4">
        <v>3399.0024966200081</v>
      </c>
      <c r="H67" s="4">
        <v>4038.9746781667009</v>
      </c>
      <c r="I67" s="4">
        <v>5146.0447862635419</v>
      </c>
      <c r="J67" s="4">
        <v>6343.4324175429811</v>
      </c>
      <c r="K67" s="4">
        <v>7625.5557712352329</v>
      </c>
      <c r="L67" s="4">
        <v>9132.8533244850314</v>
      </c>
    </row>
    <row r="68" spans="3:12">
      <c r="C68" s="2" t="s">
        <v>62</v>
      </c>
      <c r="D68" s="4">
        <v>147122</v>
      </c>
      <c r="E68" s="4">
        <v>156971</v>
      </c>
      <c r="F68" s="4">
        <v>167150.89525814171</v>
      </c>
      <c r="G68" s="4">
        <v>175906.59709364607</v>
      </c>
      <c r="H68" s="4">
        <v>182780.10784733298</v>
      </c>
      <c r="I68" s="4">
        <v>187375.00717749223</v>
      </c>
      <c r="J68" s="4">
        <v>189739.68809463232</v>
      </c>
      <c r="K68" s="4">
        <v>190150.45627222961</v>
      </c>
      <c r="L68" s="4">
        <v>188876.76503664558</v>
      </c>
    </row>
    <row r="69" spans="3:12">
      <c r="D69" s="4"/>
      <c r="E69" s="4"/>
      <c r="F69" s="4"/>
      <c r="G69" s="4"/>
      <c r="H69" s="4"/>
      <c r="I69" s="4"/>
      <c r="J69" s="4"/>
      <c r="K69" s="4"/>
      <c r="L69" s="4"/>
    </row>
    <row r="70" spans="3:12">
      <c r="C70" s="2" t="s">
        <v>67</v>
      </c>
      <c r="D70" s="4">
        <f>SUM(D50:D52)</f>
        <v>29767</v>
      </c>
      <c r="E70" s="4">
        <f t="shared" ref="E70:L70" si="11">SUM(E50:E52)</f>
        <v>29789</v>
      </c>
      <c r="F70" s="4">
        <f t="shared" si="11"/>
        <v>31175.082029055713</v>
      </c>
      <c r="G70" s="4">
        <f t="shared" si="11"/>
        <v>33279.795098849594</v>
      </c>
      <c r="H70" s="4">
        <f t="shared" si="11"/>
        <v>34554.337053541327</v>
      </c>
      <c r="I70" s="4">
        <f t="shared" si="11"/>
        <v>34536.684859028806</v>
      </c>
      <c r="J70" s="4">
        <f t="shared" si="11"/>
        <v>33516.480103655966</v>
      </c>
      <c r="K70" s="4">
        <f t="shared" si="11"/>
        <v>32224.985770455372</v>
      </c>
      <c r="L70" s="4">
        <f t="shared" si="11"/>
        <v>31209.678220222064</v>
      </c>
    </row>
    <row r="71" spans="3:12">
      <c r="C71" s="2" t="s">
        <v>68</v>
      </c>
      <c r="D71" s="4">
        <f>SUM(D53:D62)</f>
        <v>97747</v>
      </c>
      <c r="E71" s="4">
        <f t="shared" ref="E71:L71" si="12">SUM(E53:E62)</f>
        <v>103162</v>
      </c>
      <c r="F71" s="4">
        <f t="shared" si="12"/>
        <v>107296.66758577219</v>
      </c>
      <c r="G71" s="4">
        <f t="shared" si="12"/>
        <v>108895.72586292862</v>
      </c>
      <c r="H71" s="4">
        <f t="shared" si="12"/>
        <v>108742.57010529407</v>
      </c>
      <c r="I71" s="4">
        <f t="shared" si="12"/>
        <v>109430.00848913827</v>
      </c>
      <c r="J71" s="4">
        <f t="shared" si="12"/>
        <v>109958.9222344149</v>
      </c>
      <c r="K71" s="4">
        <f t="shared" si="12"/>
        <v>110751.79913480941</v>
      </c>
      <c r="L71" s="4">
        <f t="shared" si="12"/>
        <v>109363.81833760129</v>
      </c>
    </row>
    <row r="72" spans="3:12">
      <c r="C72" s="2" t="s">
        <v>69</v>
      </c>
      <c r="D72" s="4">
        <f>SUM(D63:D67)</f>
        <v>19608</v>
      </c>
      <c r="E72" s="4">
        <f t="shared" ref="E72:L72" si="13">SUM(E63:E67)</f>
        <v>24020</v>
      </c>
      <c r="F72" s="4">
        <f t="shared" si="13"/>
        <v>28679.145643313786</v>
      </c>
      <c r="G72" s="4">
        <f t="shared" si="13"/>
        <v>33731.076131867871</v>
      </c>
      <c r="H72" s="4">
        <f t="shared" si="13"/>
        <v>39483.200688497622</v>
      </c>
      <c r="I72" s="4">
        <f t="shared" si="13"/>
        <v>43408.31382932514</v>
      </c>
      <c r="J72" s="4">
        <f t="shared" si="13"/>
        <v>46264.285756561432</v>
      </c>
      <c r="K72" s="4">
        <f t="shared" si="13"/>
        <v>47173.671366964831</v>
      </c>
      <c r="L72" s="4">
        <f t="shared" si="13"/>
        <v>48303.268478822203</v>
      </c>
    </row>
    <row r="74" spans="3:12">
      <c r="C74" s="10" t="s">
        <v>63</v>
      </c>
    </row>
    <row r="75" spans="3:12">
      <c r="C75" s="1"/>
      <c r="D75" s="1">
        <v>2010</v>
      </c>
      <c r="E75" s="1">
        <v>2015</v>
      </c>
      <c r="F75" s="1">
        <v>2020</v>
      </c>
      <c r="G75" s="1">
        <v>2025</v>
      </c>
      <c r="H75" s="1">
        <v>2030</v>
      </c>
      <c r="I75" s="1">
        <v>2035</v>
      </c>
      <c r="J75" s="1">
        <v>2040</v>
      </c>
      <c r="K75" s="1">
        <v>2045</v>
      </c>
      <c r="L75" s="1">
        <v>2050</v>
      </c>
    </row>
    <row r="76" spans="3:12">
      <c r="C76" s="2" t="s">
        <v>44</v>
      </c>
      <c r="D76" s="4">
        <v>4726</v>
      </c>
      <c r="E76" s="4">
        <v>5087</v>
      </c>
      <c r="F76" s="4">
        <v>5562.9067039139727</v>
      </c>
      <c r="G76" s="4">
        <v>5865.5284637489267</v>
      </c>
      <c r="H76" s="4">
        <v>5876.6939446615579</v>
      </c>
      <c r="I76" s="4">
        <v>5672.1203333303874</v>
      </c>
      <c r="J76" s="4">
        <v>5450.2084228317635</v>
      </c>
      <c r="K76" s="4">
        <v>5318.6680844988177</v>
      </c>
      <c r="L76" s="4">
        <v>5255.4129344448756</v>
      </c>
    </row>
    <row r="77" spans="3:12">
      <c r="C77" s="2" t="s">
        <v>45</v>
      </c>
      <c r="D77" s="4">
        <v>5139</v>
      </c>
      <c r="E77" s="4">
        <v>4864</v>
      </c>
      <c r="F77" s="4">
        <v>5212.2674779717827</v>
      </c>
      <c r="G77" s="4">
        <v>5655.374451878085</v>
      </c>
      <c r="H77" s="4">
        <v>5925.6628708557982</v>
      </c>
      <c r="I77" s="4">
        <v>5905.1405406810381</v>
      </c>
      <c r="J77" s="4">
        <v>5668.7132336446002</v>
      </c>
      <c r="K77" s="4">
        <v>5414.943024165249</v>
      </c>
      <c r="L77" s="4">
        <v>5251.4063323203509</v>
      </c>
    </row>
    <row r="78" spans="3:12">
      <c r="C78" s="2" t="s">
        <v>46</v>
      </c>
      <c r="D78" s="4">
        <v>5442</v>
      </c>
      <c r="E78" s="4">
        <v>5301</v>
      </c>
      <c r="F78" s="4">
        <v>5102.1508639729082</v>
      </c>
      <c r="G78" s="4">
        <v>5420.8860733144775</v>
      </c>
      <c r="H78" s="4">
        <v>5836.1571390519857</v>
      </c>
      <c r="I78" s="4">
        <v>6081.4025620916664</v>
      </c>
      <c r="J78" s="4">
        <v>6035.7181773938564</v>
      </c>
      <c r="K78" s="4">
        <v>5774.3008047077492</v>
      </c>
      <c r="L78" s="4">
        <v>5495.5293979176604</v>
      </c>
    </row>
    <row r="79" spans="3:12">
      <c r="C79" s="2" t="s">
        <v>47</v>
      </c>
      <c r="D79" s="4">
        <v>5676</v>
      </c>
      <c r="E79" s="4">
        <v>5328</v>
      </c>
      <c r="F79" s="4">
        <v>5069.9929240729089</v>
      </c>
      <c r="G79" s="4">
        <v>4838.1350229336531</v>
      </c>
      <c r="H79" s="4">
        <v>5118.079672066704</v>
      </c>
      <c r="I79" s="4">
        <v>5487.7225014972146</v>
      </c>
      <c r="J79" s="4">
        <v>5687.2144047773718</v>
      </c>
      <c r="K79" s="4">
        <v>5596.232264024914</v>
      </c>
      <c r="L79" s="4">
        <v>5289.7017849322465</v>
      </c>
    </row>
    <row r="80" spans="3:12">
      <c r="C80" s="2" t="s">
        <v>48</v>
      </c>
      <c r="D80" s="4">
        <v>3794</v>
      </c>
      <c r="E80" s="4">
        <v>4515</v>
      </c>
      <c r="F80" s="4">
        <v>4599.0984525610147</v>
      </c>
      <c r="G80" s="4">
        <v>4295.9916472601444</v>
      </c>
      <c r="H80" s="4">
        <v>4006.6966637169944</v>
      </c>
      <c r="I80" s="4">
        <v>4208.6947067978153</v>
      </c>
      <c r="J80" s="4">
        <v>4499.2294297750514</v>
      </c>
      <c r="K80" s="4">
        <v>4620.3983252522921</v>
      </c>
      <c r="L80" s="4">
        <v>4452.0432045070293</v>
      </c>
    </row>
    <row r="81" spans="3:12">
      <c r="C81" s="2" t="s">
        <v>49</v>
      </c>
      <c r="D81" s="4">
        <v>3129</v>
      </c>
      <c r="E81" s="4">
        <v>3902</v>
      </c>
      <c r="F81" s="4">
        <v>4420.3237507532212</v>
      </c>
      <c r="G81" s="4">
        <v>4451.8016584302313</v>
      </c>
      <c r="H81" s="4">
        <v>4095.9565240106463</v>
      </c>
      <c r="I81" s="4">
        <v>3747.4977647750111</v>
      </c>
      <c r="J81" s="4">
        <v>3885.015320548664</v>
      </c>
      <c r="K81" s="4">
        <v>4110.4540657498865</v>
      </c>
      <c r="L81" s="4">
        <v>4167.4699899428542</v>
      </c>
    </row>
    <row r="82" spans="3:12">
      <c r="C82" s="2" t="s">
        <v>50</v>
      </c>
      <c r="D82" s="4">
        <v>3240</v>
      </c>
      <c r="E82" s="4">
        <v>3751</v>
      </c>
      <c r="F82" s="4">
        <v>4504.1248704136906</v>
      </c>
      <c r="G82" s="4">
        <v>4973.0311560341233</v>
      </c>
      <c r="H82" s="4">
        <v>4966.1573853184345</v>
      </c>
      <c r="I82" s="4">
        <v>4583.3034269996724</v>
      </c>
      <c r="J82" s="4">
        <v>4205.7592023980214</v>
      </c>
      <c r="K82" s="4">
        <v>4310.3216000871907</v>
      </c>
      <c r="L82" s="4">
        <v>4502.1877321171096</v>
      </c>
    </row>
    <row r="83" spans="3:12">
      <c r="C83" s="2" t="s">
        <v>51</v>
      </c>
      <c r="D83" s="4">
        <v>4444</v>
      </c>
      <c r="E83" s="4">
        <v>3843</v>
      </c>
      <c r="F83" s="4">
        <v>4368.8930890663123</v>
      </c>
      <c r="G83" s="4">
        <v>5077.8627716924975</v>
      </c>
      <c r="H83" s="4">
        <v>5512.6119854874496</v>
      </c>
      <c r="I83" s="4">
        <v>5485.0069899464343</v>
      </c>
      <c r="J83" s="4">
        <v>5082.5306971536011</v>
      </c>
      <c r="K83" s="4">
        <v>4684.3930122204129</v>
      </c>
      <c r="L83" s="4">
        <v>4765.1838716847469</v>
      </c>
    </row>
    <row r="84" spans="3:12">
      <c r="C84" s="2" t="s">
        <v>52</v>
      </c>
      <c r="D84" s="4">
        <v>4907</v>
      </c>
      <c r="E84" s="4">
        <v>4909</v>
      </c>
      <c r="F84" s="4">
        <v>4319.9395076897963</v>
      </c>
      <c r="G84" s="4">
        <v>4808.9844909353824</v>
      </c>
      <c r="H84" s="4">
        <v>5485.4099805350606</v>
      </c>
      <c r="I84" s="4">
        <v>5898.0972740956568</v>
      </c>
      <c r="J84" s="4">
        <v>5851.2184988788995</v>
      </c>
      <c r="K84" s="4">
        <v>5431.3645370199483</v>
      </c>
      <c r="L84" s="4">
        <v>5014.9802389643837</v>
      </c>
    </row>
    <row r="85" spans="3:12">
      <c r="C85" s="2" t="s">
        <v>53</v>
      </c>
      <c r="D85" s="4">
        <v>5469</v>
      </c>
      <c r="E85" s="4">
        <v>5224</v>
      </c>
      <c r="F85" s="4">
        <v>5233.5286206945011</v>
      </c>
      <c r="G85" s="4">
        <v>4627.5546451462433</v>
      </c>
      <c r="H85" s="4">
        <v>5088.6583626104384</v>
      </c>
      <c r="I85" s="4">
        <v>5741.1644701343175</v>
      </c>
      <c r="J85" s="4">
        <v>6132.6268131152583</v>
      </c>
      <c r="K85" s="4">
        <v>6068.7160406113962</v>
      </c>
      <c r="L85" s="4">
        <v>5634.4239962231968</v>
      </c>
    </row>
    <row r="86" spans="3:12">
      <c r="C86" s="2" t="s">
        <v>54</v>
      </c>
      <c r="D86" s="4">
        <v>4925</v>
      </c>
      <c r="E86" s="4">
        <v>5646</v>
      </c>
      <c r="F86" s="4">
        <v>5414.9206574335294</v>
      </c>
      <c r="G86" s="4">
        <v>5408.8959198881321</v>
      </c>
      <c r="H86" s="4">
        <v>4801.7580861801498</v>
      </c>
      <c r="I86" s="4">
        <v>5244.6108441785082</v>
      </c>
      <c r="J86" s="4">
        <v>5875.6077503775232</v>
      </c>
      <c r="K86" s="4">
        <v>6249.9104529123042</v>
      </c>
      <c r="L86" s="4">
        <v>6175.0528841878313</v>
      </c>
    </row>
    <row r="87" spans="3:12">
      <c r="C87" s="2" t="s">
        <v>55</v>
      </c>
      <c r="D87" s="4">
        <v>4466</v>
      </c>
      <c r="E87" s="4">
        <v>4963</v>
      </c>
      <c r="F87" s="4">
        <v>5690.6137982950622</v>
      </c>
      <c r="G87" s="4">
        <v>5464.8001568938416</v>
      </c>
      <c r="H87" s="4">
        <v>5458.3179112413327</v>
      </c>
      <c r="I87" s="4">
        <v>4869.332050461273</v>
      </c>
      <c r="J87" s="4">
        <v>5298.9117363393443</v>
      </c>
      <c r="K87" s="4">
        <v>5912.26652722773</v>
      </c>
      <c r="L87" s="4">
        <v>6275.4279941894074</v>
      </c>
    </row>
    <row r="88" spans="3:12">
      <c r="C88" s="2" t="s">
        <v>56</v>
      </c>
      <c r="D88" s="4">
        <v>3883</v>
      </c>
      <c r="E88" s="4">
        <v>4381</v>
      </c>
      <c r="F88" s="4">
        <v>4893.2223799237745</v>
      </c>
      <c r="G88" s="4">
        <v>5591.9796342534855</v>
      </c>
      <c r="H88" s="4">
        <v>5388.9117911130716</v>
      </c>
      <c r="I88" s="4">
        <v>5395.2530091125846</v>
      </c>
      <c r="J88" s="4">
        <v>4838.7922994727815</v>
      </c>
      <c r="K88" s="4">
        <v>5257.9129577560543</v>
      </c>
      <c r="L88" s="4">
        <v>5854.9151628940244</v>
      </c>
    </row>
    <row r="89" spans="3:12">
      <c r="C89" s="2" t="s">
        <v>57</v>
      </c>
      <c r="D89" s="4">
        <v>2848</v>
      </c>
      <c r="E89" s="4">
        <v>3724</v>
      </c>
      <c r="F89" s="4">
        <v>4185.5339179410776</v>
      </c>
      <c r="G89" s="4">
        <v>4674.2100609160852</v>
      </c>
      <c r="H89" s="4">
        <v>5343.9071671797337</v>
      </c>
      <c r="I89" s="4">
        <v>5178.6899881157688</v>
      </c>
      <c r="J89" s="4">
        <v>5203.7505176479026</v>
      </c>
      <c r="K89" s="4">
        <v>4694.7807339178298</v>
      </c>
      <c r="L89" s="4">
        <v>5102.2992126301087</v>
      </c>
    </row>
    <row r="90" spans="3:12">
      <c r="C90" s="2" t="s">
        <v>58</v>
      </c>
      <c r="D90" s="4">
        <v>2268</v>
      </c>
      <c r="E90" s="4">
        <v>2488</v>
      </c>
      <c r="F90" s="4">
        <v>3350.0966964721342</v>
      </c>
      <c r="G90" s="4">
        <v>3780.807253544087</v>
      </c>
      <c r="H90" s="4">
        <v>4244.5317695034691</v>
      </c>
      <c r="I90" s="4">
        <v>4876.5744022579383</v>
      </c>
      <c r="J90" s="4">
        <v>4758.3260537054311</v>
      </c>
      <c r="K90" s="4">
        <v>4805.9670110686047</v>
      </c>
      <c r="L90" s="4">
        <v>4363.1593460337717</v>
      </c>
    </row>
    <row r="91" spans="3:12">
      <c r="C91" s="2" t="s">
        <v>59</v>
      </c>
      <c r="D91" s="4">
        <v>1589</v>
      </c>
      <c r="E91" s="4">
        <v>1889</v>
      </c>
      <c r="F91" s="4">
        <v>2042.2901421168954</v>
      </c>
      <c r="G91" s="4">
        <v>2770.2067530807262</v>
      </c>
      <c r="H91" s="4">
        <v>3159.6513768472546</v>
      </c>
      <c r="I91" s="4">
        <v>3583.2400843532882</v>
      </c>
      <c r="J91" s="4">
        <v>4152.1306397594562</v>
      </c>
      <c r="K91" s="4">
        <v>4084.2661307622757</v>
      </c>
      <c r="L91" s="4">
        <v>4153.7476966833347</v>
      </c>
    </row>
    <row r="92" spans="3:12">
      <c r="C92" s="2" t="s">
        <v>60</v>
      </c>
      <c r="D92" s="4">
        <v>884</v>
      </c>
      <c r="E92" s="4">
        <v>1158</v>
      </c>
      <c r="F92" s="4">
        <v>1371.8158760134934</v>
      </c>
      <c r="G92" s="4">
        <v>1503.6243137022173</v>
      </c>
      <c r="H92" s="4">
        <v>2066.2537857175139</v>
      </c>
      <c r="I92" s="4">
        <v>2389.9837221037224</v>
      </c>
      <c r="J92" s="4">
        <v>2743.7187042039741</v>
      </c>
      <c r="K92" s="4">
        <v>3212.5327363146048</v>
      </c>
      <c r="L92" s="4">
        <v>3191.2520827013045</v>
      </c>
    </row>
    <row r="93" spans="3:12">
      <c r="C93" s="2" t="s">
        <v>61</v>
      </c>
      <c r="D93" s="4">
        <v>600</v>
      </c>
      <c r="E93" s="4">
        <v>740</v>
      </c>
      <c r="F93" s="4">
        <v>955.72608336221094</v>
      </c>
      <c r="G93" s="4">
        <v>1183.4403581250783</v>
      </c>
      <c r="H93" s="4">
        <v>1383.1072951620097</v>
      </c>
      <c r="I93" s="4">
        <v>1796.112733634809</v>
      </c>
      <c r="J93" s="4">
        <v>2203.3824685112677</v>
      </c>
      <c r="K93" s="4">
        <v>2628.7743799673945</v>
      </c>
      <c r="L93" s="4">
        <v>3131.0065535855292</v>
      </c>
    </row>
    <row r="94" spans="3:12">
      <c r="C94" s="2" t="s">
        <v>62</v>
      </c>
      <c r="D94" s="4">
        <v>67429</v>
      </c>
      <c r="E94" s="4">
        <v>71713</v>
      </c>
      <c r="F94" s="4">
        <v>76297.445812668273</v>
      </c>
      <c r="G94" s="4">
        <v>80393.11483177742</v>
      </c>
      <c r="H94" s="4">
        <v>83758.523711259608</v>
      </c>
      <c r="I94" s="4">
        <v>86143.947404567094</v>
      </c>
      <c r="J94" s="4">
        <v>87572.854370534784</v>
      </c>
      <c r="K94" s="4">
        <v>88176.202688264646</v>
      </c>
      <c r="L94" s="4">
        <v>88075.200415959771</v>
      </c>
    </row>
    <row r="95" spans="3:12">
      <c r="D95" s="4"/>
      <c r="E95" s="4"/>
      <c r="F95" s="4"/>
      <c r="G95" s="4"/>
      <c r="H95" s="4"/>
      <c r="I95" s="4"/>
      <c r="J95" s="4"/>
      <c r="K95" s="4"/>
      <c r="L95" s="4"/>
    </row>
    <row r="96" spans="3:12">
      <c r="C96" s="2" t="s">
        <v>67</v>
      </c>
      <c r="D96" s="4">
        <f>SUM(D76:D78)</f>
        <v>15307</v>
      </c>
      <c r="E96" s="4">
        <f t="shared" ref="E96:L96" si="14">SUM(E76:E78)</f>
        <v>15252</v>
      </c>
      <c r="F96" s="4">
        <f t="shared" si="14"/>
        <v>15877.325045858663</v>
      </c>
      <c r="G96" s="4">
        <f t="shared" si="14"/>
        <v>16941.788988941487</v>
      </c>
      <c r="H96" s="4">
        <f t="shared" si="14"/>
        <v>17638.513954569342</v>
      </c>
      <c r="I96" s="4">
        <f t="shared" si="14"/>
        <v>17658.663436103092</v>
      </c>
      <c r="J96" s="4">
        <f t="shared" si="14"/>
        <v>17154.63983387022</v>
      </c>
      <c r="K96" s="4">
        <f t="shared" si="14"/>
        <v>16507.911913371816</v>
      </c>
      <c r="L96" s="4">
        <f t="shared" si="14"/>
        <v>16002.348664682886</v>
      </c>
    </row>
    <row r="97" spans="3:12">
      <c r="C97" s="2" t="s">
        <v>68</v>
      </c>
      <c r="D97" s="4">
        <f>SUM(D79:D88)</f>
        <v>43933</v>
      </c>
      <c r="E97" s="4">
        <f t="shared" ref="E97:L97" si="15">SUM(E79:E88)</f>
        <v>46462</v>
      </c>
      <c r="F97" s="4">
        <f t="shared" si="15"/>
        <v>48514.65805090381</v>
      </c>
      <c r="G97" s="4">
        <f t="shared" si="15"/>
        <v>49539.03710346773</v>
      </c>
      <c r="H97" s="4">
        <f t="shared" si="15"/>
        <v>49922.558362280281</v>
      </c>
      <c r="I97" s="4">
        <f t="shared" si="15"/>
        <v>50660.683037998489</v>
      </c>
      <c r="J97" s="4">
        <f t="shared" si="15"/>
        <v>51356.906152836513</v>
      </c>
      <c r="K97" s="4">
        <f t="shared" si="15"/>
        <v>52241.969782862128</v>
      </c>
      <c r="L97" s="4">
        <f t="shared" si="15"/>
        <v>52131.386859642829</v>
      </c>
    </row>
    <row r="98" spans="3:12">
      <c r="C98" s="2" t="s">
        <v>69</v>
      </c>
      <c r="D98" s="4">
        <f>SUM(D89:D93)</f>
        <v>8189</v>
      </c>
      <c r="E98" s="4">
        <f t="shared" ref="E98:L98" si="16">SUM(E89:E93)</f>
        <v>9999</v>
      </c>
      <c r="F98" s="4">
        <f t="shared" si="16"/>
        <v>11905.462715905813</v>
      </c>
      <c r="G98" s="4">
        <f t="shared" si="16"/>
        <v>13912.288739368194</v>
      </c>
      <c r="H98" s="4">
        <f t="shared" si="16"/>
        <v>16197.451394409982</v>
      </c>
      <c r="I98" s="4">
        <f t="shared" si="16"/>
        <v>17824.600930465531</v>
      </c>
      <c r="J98" s="4">
        <f t="shared" si="16"/>
        <v>19061.308383828029</v>
      </c>
      <c r="K98" s="4">
        <f t="shared" si="16"/>
        <v>19426.320992030713</v>
      </c>
      <c r="L98" s="4">
        <f t="shared" si="16"/>
        <v>19941.464891634048</v>
      </c>
    </row>
    <row r="100" spans="3:12">
      <c r="C100" s="10" t="s">
        <v>64</v>
      </c>
    </row>
    <row r="101" spans="3:12">
      <c r="C101" s="1"/>
      <c r="D101" s="1">
        <v>2010</v>
      </c>
      <c r="E101" s="1">
        <v>2015</v>
      </c>
      <c r="F101" s="1">
        <v>2020</v>
      </c>
      <c r="G101" s="1">
        <v>2025</v>
      </c>
      <c r="H101" s="1">
        <v>2030</v>
      </c>
      <c r="I101" s="1">
        <v>2035</v>
      </c>
      <c r="J101" s="1">
        <v>2040</v>
      </c>
      <c r="K101" s="1">
        <v>2045</v>
      </c>
      <c r="L101" s="1">
        <v>2050</v>
      </c>
    </row>
    <row r="102" spans="3:12">
      <c r="C102" s="2" t="s">
        <v>44</v>
      </c>
      <c r="D102" s="4">
        <v>4409</v>
      </c>
      <c r="E102" s="4">
        <v>4864</v>
      </c>
      <c r="F102" s="4">
        <v>5304.9978053063205</v>
      </c>
      <c r="G102" s="4">
        <v>5580.1624239408575</v>
      </c>
      <c r="H102" s="4">
        <v>5582.4796812996547</v>
      </c>
      <c r="I102" s="4">
        <v>5385.5622643549959</v>
      </c>
      <c r="J102" s="4">
        <v>5173.5796418238915</v>
      </c>
      <c r="K102" s="4">
        <v>5047.273947955041</v>
      </c>
      <c r="L102" s="4">
        <v>4985.7072054278315</v>
      </c>
    </row>
    <row r="103" spans="3:12">
      <c r="C103" s="2" t="s">
        <v>45</v>
      </c>
      <c r="D103" s="4">
        <v>4849</v>
      </c>
      <c r="E103" s="4">
        <v>4650</v>
      </c>
      <c r="F103" s="4">
        <v>5074.8110532913079</v>
      </c>
      <c r="G103" s="4">
        <v>5464.4312778701005</v>
      </c>
      <c r="H103" s="4">
        <v>5693.8256636922206</v>
      </c>
      <c r="I103" s="4">
        <v>5658.5245792607684</v>
      </c>
      <c r="J103" s="4">
        <v>5424.2951256459328</v>
      </c>
      <c r="K103" s="4">
        <v>5174.7988881272768</v>
      </c>
      <c r="L103" s="4">
        <v>5010.8640290995108</v>
      </c>
    </row>
    <row r="104" spans="3:12">
      <c r="C104" s="2" t="s">
        <v>46</v>
      </c>
      <c r="D104" s="4">
        <v>5202</v>
      </c>
      <c r="E104" s="4">
        <v>5023</v>
      </c>
      <c r="F104" s="4">
        <v>4917.9481245994211</v>
      </c>
      <c r="G104" s="4">
        <v>5293.4124080971478</v>
      </c>
      <c r="H104" s="4">
        <v>5639.5177539801116</v>
      </c>
      <c r="I104" s="4">
        <v>5833.9345793099483</v>
      </c>
      <c r="J104" s="4">
        <v>5763.9655023159239</v>
      </c>
      <c r="K104" s="4">
        <v>5495.0010210012388</v>
      </c>
      <c r="L104" s="4">
        <v>5210.7583210118364</v>
      </c>
    </row>
    <row r="105" spans="3:12">
      <c r="C105" s="2" t="s">
        <v>47</v>
      </c>
      <c r="D105" s="4">
        <v>5571</v>
      </c>
      <c r="E105" s="4">
        <v>5161</v>
      </c>
      <c r="F105" s="4">
        <v>4811.7439452702865</v>
      </c>
      <c r="G105" s="4">
        <v>4649.5099975453813</v>
      </c>
      <c r="H105" s="4">
        <v>4969.4733709708225</v>
      </c>
      <c r="I105" s="4">
        <v>5262.8419617668396</v>
      </c>
      <c r="J105" s="4">
        <v>5404.9537174923908</v>
      </c>
      <c r="K105" s="4">
        <v>5282.6617464714172</v>
      </c>
      <c r="L105" s="4">
        <v>4961.4054263743037</v>
      </c>
    </row>
    <row r="106" spans="3:12">
      <c r="C106" s="2" t="s">
        <v>48</v>
      </c>
      <c r="D106" s="4">
        <v>3964</v>
      </c>
      <c r="E106" s="4">
        <v>4678</v>
      </c>
      <c r="F106" s="4">
        <v>4772.7758183475198</v>
      </c>
      <c r="G106" s="4">
        <v>4336.3273719905837</v>
      </c>
      <c r="H106" s="4">
        <v>4089.1568280275064</v>
      </c>
      <c r="I106" s="4">
        <v>4326.8405810545673</v>
      </c>
      <c r="J106" s="4">
        <v>4538.4465876244176</v>
      </c>
      <c r="K106" s="4">
        <v>4598.7200146301884</v>
      </c>
      <c r="L106" s="4">
        <v>4394.7683158172695</v>
      </c>
    </row>
    <row r="107" spans="3:12">
      <c r="C107" s="2" t="s">
        <v>49</v>
      </c>
      <c r="D107" s="4">
        <v>4076</v>
      </c>
      <c r="E107" s="4">
        <v>4638</v>
      </c>
      <c r="F107" s="4">
        <v>5100.885086338606</v>
      </c>
      <c r="G107" s="4">
        <v>5089.0871826366219</v>
      </c>
      <c r="H107" s="4">
        <v>4558.2042640850559</v>
      </c>
      <c r="I107" s="4">
        <v>4232.2914812906565</v>
      </c>
      <c r="J107" s="4">
        <v>4390.769499424001</v>
      </c>
      <c r="K107" s="4">
        <v>4522.9355953322502</v>
      </c>
      <c r="L107" s="4">
        <v>4503.9878332640683</v>
      </c>
    </row>
    <row r="108" spans="3:12">
      <c r="C108" s="2" t="s">
        <v>50</v>
      </c>
      <c r="D108" s="4">
        <v>4447</v>
      </c>
      <c r="E108" s="4">
        <v>4987</v>
      </c>
      <c r="F108" s="4">
        <v>5564.5534434764404</v>
      </c>
      <c r="G108" s="4">
        <v>5930.4120125014761</v>
      </c>
      <c r="H108" s="4">
        <v>5837.7332522624083</v>
      </c>
      <c r="I108" s="4">
        <v>5249.1413247147548</v>
      </c>
      <c r="J108" s="4">
        <v>4865.1835460173834</v>
      </c>
      <c r="K108" s="4">
        <v>4964.310538438951</v>
      </c>
      <c r="L108" s="4">
        <v>5037.2216168753002</v>
      </c>
    </row>
    <row r="109" spans="3:12">
      <c r="C109" s="2" t="s">
        <v>51</v>
      </c>
      <c r="D109" s="4">
        <v>5660</v>
      </c>
      <c r="E109" s="4">
        <v>5102</v>
      </c>
      <c r="F109" s="4">
        <v>5761.5514017134019</v>
      </c>
      <c r="G109" s="4">
        <v>6261.4380680810809</v>
      </c>
      <c r="H109" s="4">
        <v>6562.7219799795312</v>
      </c>
      <c r="I109" s="4">
        <v>6424.9763558293234</v>
      </c>
      <c r="J109" s="4">
        <v>5792.7333606538295</v>
      </c>
      <c r="K109" s="4">
        <v>5364.1831817395032</v>
      </c>
      <c r="L109" s="4">
        <v>5417.4686042267867</v>
      </c>
    </row>
    <row r="110" spans="3:12">
      <c r="C110" s="2" t="s">
        <v>52</v>
      </c>
      <c r="D110" s="4">
        <v>6257</v>
      </c>
      <c r="E110" s="4">
        <v>6162</v>
      </c>
      <c r="F110" s="4">
        <v>5634.4514149898396</v>
      </c>
      <c r="G110" s="4">
        <v>6231.0619239263578</v>
      </c>
      <c r="H110" s="4">
        <v>6678.0671853210679</v>
      </c>
      <c r="I110" s="4">
        <v>6940.9033315757488</v>
      </c>
      <c r="J110" s="4">
        <v>6766.6131438182256</v>
      </c>
      <c r="K110" s="4">
        <v>6099.198669055826</v>
      </c>
      <c r="L110" s="4">
        <v>5634.5481555890201</v>
      </c>
    </row>
    <row r="111" spans="3:12">
      <c r="C111" s="2" t="s">
        <v>53</v>
      </c>
      <c r="D111" s="4">
        <v>7164</v>
      </c>
      <c r="E111" s="4">
        <v>6575</v>
      </c>
      <c r="F111" s="4">
        <v>6515.5613671850069</v>
      </c>
      <c r="G111" s="4">
        <v>5942.0411184689156</v>
      </c>
      <c r="H111" s="4">
        <v>6491.9190074682974</v>
      </c>
      <c r="I111" s="4">
        <v>6903.8748223091625</v>
      </c>
      <c r="J111" s="4">
        <v>7133.159941825068</v>
      </c>
      <c r="K111" s="4">
        <v>6927.6135215987224</v>
      </c>
      <c r="L111" s="4">
        <v>6231.2829408104726</v>
      </c>
    </row>
    <row r="112" spans="3:12">
      <c r="C112" s="2" t="s">
        <v>54</v>
      </c>
      <c r="D112" s="4">
        <v>6330</v>
      </c>
      <c r="E112" s="4">
        <v>7360</v>
      </c>
      <c r="F112" s="4">
        <v>6796.1757777053972</v>
      </c>
      <c r="G112" s="4">
        <v>6698.4706117966607</v>
      </c>
      <c r="H112" s="4">
        <v>6097.7189761491481</v>
      </c>
      <c r="I112" s="4">
        <v>6616.0515357812073</v>
      </c>
      <c r="J112" s="4">
        <v>6998.5422728327758</v>
      </c>
      <c r="K112" s="4">
        <v>7200.093435804687</v>
      </c>
      <c r="L112" s="4">
        <v>6970.6839075974485</v>
      </c>
    </row>
    <row r="113" spans="3:12">
      <c r="C113" s="2" t="s">
        <v>55</v>
      </c>
      <c r="D113" s="4">
        <v>5580</v>
      </c>
      <c r="E113" s="4">
        <v>6422</v>
      </c>
      <c r="F113" s="4">
        <v>7432.5284841375669</v>
      </c>
      <c r="G113" s="4">
        <v>6855.9495314593887</v>
      </c>
      <c r="H113" s="4">
        <v>6739.562207949517</v>
      </c>
      <c r="I113" s="4">
        <v>6133.9413447558227</v>
      </c>
      <c r="J113" s="4">
        <v>6628.4748543425803</v>
      </c>
      <c r="K113" s="4">
        <v>6989.5873786958691</v>
      </c>
      <c r="L113" s="4">
        <v>7172.7288827903803</v>
      </c>
    </row>
    <row r="114" spans="3:12">
      <c r="C114" s="2" t="s">
        <v>56</v>
      </c>
      <c r="D114" s="4">
        <v>4765</v>
      </c>
      <c r="E114" s="4">
        <v>5615</v>
      </c>
      <c r="F114" s="4">
        <v>6391.7827957043146</v>
      </c>
      <c r="G114" s="4">
        <v>7362.3909410544093</v>
      </c>
      <c r="H114" s="4">
        <v>6795.4546708004191</v>
      </c>
      <c r="I114" s="4">
        <v>6678.4627120617051</v>
      </c>
      <c r="J114" s="4">
        <v>6083.1391575477082</v>
      </c>
      <c r="K114" s="4">
        <v>6560.5252701798727</v>
      </c>
      <c r="L114" s="4">
        <v>6908.3357946134056</v>
      </c>
    </row>
    <row r="115" spans="3:12">
      <c r="C115" s="2" t="s">
        <v>57</v>
      </c>
      <c r="D115" s="4">
        <v>3625</v>
      </c>
      <c r="E115" s="4">
        <v>4682</v>
      </c>
      <c r="F115" s="4">
        <v>5468.6478641169961</v>
      </c>
      <c r="G115" s="4">
        <v>6210.2787708426895</v>
      </c>
      <c r="H115" s="4">
        <v>7143.1531244818543</v>
      </c>
      <c r="I115" s="4">
        <v>6608.3606552375386</v>
      </c>
      <c r="J115" s="4">
        <v>6502.5715614395631</v>
      </c>
      <c r="K115" s="4">
        <v>5933.2763470001391</v>
      </c>
      <c r="L115" s="4">
        <v>6397.5282283069428</v>
      </c>
    </row>
    <row r="116" spans="3:12">
      <c r="C116" s="2" t="s">
        <v>58</v>
      </c>
      <c r="D116" s="4">
        <v>2935</v>
      </c>
      <c r="E116" s="4">
        <v>3437</v>
      </c>
      <c r="F116" s="4">
        <v>4371.9847084732892</v>
      </c>
      <c r="G116" s="4">
        <v>5112.2883726039008</v>
      </c>
      <c r="H116" s="4">
        <v>5817.9424320378621</v>
      </c>
      <c r="I116" s="4">
        <v>6708.3281276313455</v>
      </c>
      <c r="J116" s="4">
        <v>6230.0495890974653</v>
      </c>
      <c r="K116" s="4">
        <v>6148.5921196908084</v>
      </c>
      <c r="L116" s="4">
        <v>5627.4172200035573</v>
      </c>
    </row>
    <row r="117" spans="3:12">
      <c r="C117" s="2" t="s">
        <v>59</v>
      </c>
      <c r="D117" s="4">
        <v>2136</v>
      </c>
      <c r="E117" s="4">
        <v>2611</v>
      </c>
      <c r="F117" s="4">
        <v>3011.5877289432651</v>
      </c>
      <c r="G117" s="4">
        <v>3851.1992144675878</v>
      </c>
      <c r="H117" s="4">
        <v>4531.2797258014798</v>
      </c>
      <c r="I117" s="4">
        <v>5188.6831731184802</v>
      </c>
      <c r="J117" s="4">
        <v>6019.007019349091</v>
      </c>
      <c r="K117" s="4">
        <v>5622.4729165795497</v>
      </c>
      <c r="L117" s="4">
        <v>5578.9323390380941</v>
      </c>
    </row>
    <row r="118" spans="3:12">
      <c r="C118" s="2" t="s">
        <v>60</v>
      </c>
      <c r="D118" s="4">
        <v>1400</v>
      </c>
      <c r="E118" s="4">
        <v>1705</v>
      </c>
      <c r="F118" s="4">
        <v>2084.0911198143781</v>
      </c>
      <c r="G118" s="4">
        <v>2429.4588960905699</v>
      </c>
      <c r="H118" s="4">
        <v>3137.5066287617583</v>
      </c>
      <c r="I118" s="4">
        <v>3728.4088902435165</v>
      </c>
      <c r="J118" s="4">
        <v>4311.2992538155713</v>
      </c>
      <c r="K118" s="4">
        <v>5046.2276003957813</v>
      </c>
      <c r="L118" s="4">
        <v>4756.0790289400593</v>
      </c>
    </row>
    <row r="119" spans="3:12">
      <c r="C119" s="2" t="s">
        <v>61</v>
      </c>
      <c r="D119" s="4">
        <v>1323</v>
      </c>
      <c r="E119" s="4">
        <v>1586</v>
      </c>
      <c r="F119" s="4">
        <v>1837.3715060600455</v>
      </c>
      <c r="G119" s="4">
        <v>2215.5621384949295</v>
      </c>
      <c r="H119" s="4">
        <v>2655.8673830046914</v>
      </c>
      <c r="I119" s="4">
        <v>3349.9320526287329</v>
      </c>
      <c r="J119" s="4">
        <v>4140.0499490317134</v>
      </c>
      <c r="K119" s="4">
        <v>4996.7813912678384</v>
      </c>
      <c r="L119" s="4">
        <v>6001.8467708995022</v>
      </c>
    </row>
    <row r="120" spans="3:12">
      <c r="C120" s="2" t="s">
        <v>62</v>
      </c>
      <c r="D120" s="4">
        <v>79693</v>
      </c>
      <c r="E120" s="4">
        <v>85258</v>
      </c>
      <c r="F120" s="4">
        <v>90853.449445473423</v>
      </c>
      <c r="G120" s="4">
        <v>95513.482261868674</v>
      </c>
      <c r="H120" s="4">
        <v>99021.584136073405</v>
      </c>
      <c r="I120" s="4">
        <v>101231.05977292513</v>
      </c>
      <c r="J120" s="4">
        <v>102166.83372409754</v>
      </c>
      <c r="K120" s="4">
        <v>101974.25358396495</v>
      </c>
      <c r="L120" s="4">
        <v>100801.56462068578</v>
      </c>
    </row>
    <row r="121" spans="3:12">
      <c r="D121" s="4"/>
      <c r="E121" s="4"/>
      <c r="F121" s="4"/>
      <c r="G121" s="4"/>
      <c r="H121" s="4"/>
      <c r="I121" s="4"/>
      <c r="J121" s="4"/>
      <c r="K121" s="4"/>
      <c r="L121" s="4"/>
    </row>
    <row r="122" spans="3:12">
      <c r="C122" s="2" t="s">
        <v>67</v>
      </c>
      <c r="D122" s="4">
        <f>SUM(D102:D104)</f>
        <v>14460</v>
      </c>
      <c r="E122" s="4">
        <f t="shared" ref="E122:L122" si="17">SUM(E102:E104)</f>
        <v>14537</v>
      </c>
      <c r="F122" s="4">
        <f t="shared" si="17"/>
        <v>15297.75698319705</v>
      </c>
      <c r="G122" s="4">
        <f t="shared" si="17"/>
        <v>16338.006109908107</v>
      </c>
      <c r="H122" s="4">
        <f t="shared" si="17"/>
        <v>16915.823098971989</v>
      </c>
      <c r="I122" s="4">
        <f t="shared" si="17"/>
        <v>16878.021422925714</v>
      </c>
      <c r="J122" s="4">
        <f t="shared" si="17"/>
        <v>16361.840269785749</v>
      </c>
      <c r="K122" s="4">
        <f t="shared" si="17"/>
        <v>15717.073857083557</v>
      </c>
      <c r="L122" s="4">
        <f t="shared" si="17"/>
        <v>15207.329555539178</v>
      </c>
    </row>
    <row r="123" spans="3:12">
      <c r="C123" s="2" t="s">
        <v>68</v>
      </c>
      <c r="D123" s="4">
        <f>SUM(D105:D114)</f>
        <v>53814</v>
      </c>
      <c r="E123" s="4">
        <f t="shared" ref="E123:L123" si="18">SUM(E105:E114)</f>
        <v>56700</v>
      </c>
      <c r="F123" s="4">
        <f t="shared" si="18"/>
        <v>58782.009534868375</v>
      </c>
      <c r="G123" s="4">
        <f t="shared" si="18"/>
        <v>59356.688759460878</v>
      </c>
      <c r="H123" s="4">
        <f t="shared" si="18"/>
        <v>58820.011743013776</v>
      </c>
      <c r="I123" s="4">
        <f t="shared" si="18"/>
        <v>58769.32545113979</v>
      </c>
      <c r="J123" s="4">
        <f t="shared" si="18"/>
        <v>58602.016081578382</v>
      </c>
      <c r="K123" s="4">
        <f t="shared" si="18"/>
        <v>58509.829351947286</v>
      </c>
      <c r="L123" s="4">
        <f t="shared" si="18"/>
        <v>57232.43147795846</v>
      </c>
    </row>
    <row r="124" spans="3:12">
      <c r="C124" s="2" t="s">
        <v>69</v>
      </c>
      <c r="D124" s="4">
        <f>SUM(D115:D119)</f>
        <v>11419</v>
      </c>
      <c r="E124" s="4">
        <f t="shared" ref="E124:L124" si="19">SUM(E115:E119)</f>
        <v>14021</v>
      </c>
      <c r="F124" s="4">
        <f t="shared" si="19"/>
        <v>16773.682927407976</v>
      </c>
      <c r="G124" s="4">
        <f t="shared" si="19"/>
        <v>19818.787392499678</v>
      </c>
      <c r="H124" s="4">
        <f t="shared" si="19"/>
        <v>23285.749294087647</v>
      </c>
      <c r="I124" s="4">
        <f t="shared" si="19"/>
        <v>25583.712898859616</v>
      </c>
      <c r="J124" s="4">
        <f t="shared" si="19"/>
        <v>27202.977372733403</v>
      </c>
      <c r="K124" s="4">
        <f t="shared" si="19"/>
        <v>27747.350374934118</v>
      </c>
      <c r="L124" s="4">
        <f t="shared" si="19"/>
        <v>28361.803587188158</v>
      </c>
    </row>
    <row r="125" spans="3:12">
      <c r="D125" s="5"/>
      <c r="E125" s="5"/>
      <c r="F125" s="5"/>
      <c r="G125" s="5"/>
      <c r="H125" s="5"/>
      <c r="I125" s="5"/>
      <c r="J125" s="5"/>
      <c r="K125" s="5"/>
      <c r="L125" s="5"/>
    </row>
    <row r="126" spans="3:12" customFormat="1" ht="15"/>
    <row r="127" spans="3:12" customFormat="1" ht="15"/>
    <row r="128" spans="3:12" customFormat="1" ht="15"/>
    <row r="129" customFormat="1" ht="15"/>
    <row r="130" customFormat="1" ht="15"/>
    <row r="131" customFormat="1" ht="15"/>
    <row r="132" customFormat="1" ht="15"/>
    <row r="133" customFormat="1" ht="15"/>
    <row r="134" customFormat="1" ht="15"/>
    <row r="135" customFormat="1" ht="15"/>
    <row r="136" customFormat="1" ht="15"/>
    <row r="137" customFormat="1" ht="15"/>
    <row r="138" customFormat="1" ht="15"/>
    <row r="139" customFormat="1" ht="15"/>
    <row r="140" customFormat="1" ht="15"/>
    <row r="141" customFormat="1" ht="15"/>
    <row r="142" customFormat="1" ht="15"/>
    <row r="143" customFormat="1" ht="15"/>
    <row r="144" customFormat="1" ht="15"/>
    <row r="145" customFormat="1" ht="15"/>
    <row r="146" customFormat="1" ht="15"/>
    <row r="147" customFormat="1" ht="15"/>
    <row r="148" customFormat="1" ht="15"/>
    <row r="149" customFormat="1" ht="15"/>
    <row r="150" customFormat="1" ht="15"/>
    <row r="151" customFormat="1" ht="15"/>
    <row r="152" customFormat="1" ht="15"/>
    <row r="153" customFormat="1" ht="15"/>
    <row r="154" customFormat="1" ht="15"/>
    <row r="155" customFormat="1" ht="15"/>
    <row r="156" customFormat="1" ht="15"/>
    <row r="157" customFormat="1" ht="15"/>
    <row r="158" customFormat="1" ht="15"/>
    <row r="159" customFormat="1" ht="15"/>
    <row r="160" customFormat="1" ht="15"/>
    <row r="161" customFormat="1" ht="15"/>
    <row r="162" customFormat="1" ht="15"/>
    <row r="163" customFormat="1" ht="15"/>
    <row r="164" customFormat="1" ht="15"/>
    <row r="165" customFormat="1" ht="15"/>
    <row r="166" customFormat="1" ht="15"/>
    <row r="167" customFormat="1" ht="15"/>
    <row r="168" customFormat="1" ht="15"/>
    <row r="169" customFormat="1" ht="15"/>
    <row r="170" customFormat="1" ht="15"/>
    <row r="171" customFormat="1" ht="15"/>
    <row r="172" customFormat="1" ht="15"/>
    <row r="173" customFormat="1" ht="15"/>
    <row r="174" customFormat="1" ht="15"/>
    <row r="175" customFormat="1" ht="15"/>
    <row r="176" customFormat="1" ht="15"/>
    <row r="177" customFormat="1" ht="15"/>
    <row r="178" customFormat="1" ht="15"/>
    <row r="179" customFormat="1" ht="15"/>
    <row r="180" customFormat="1" ht="15"/>
    <row r="181" customFormat="1" ht="15"/>
    <row r="182" customFormat="1" ht="15"/>
    <row r="183" customFormat="1" ht="15"/>
    <row r="184" customFormat="1" ht="15"/>
    <row r="185" customFormat="1" ht="15"/>
    <row r="186" customFormat="1" ht="15"/>
    <row r="187" customFormat="1" ht="15"/>
    <row r="188" customFormat="1" ht="15"/>
    <row r="189" customFormat="1" ht="15"/>
    <row r="190" customFormat="1" ht="15"/>
    <row r="191" customFormat="1" ht="15"/>
    <row r="192" customFormat="1" ht="15"/>
    <row r="193" customFormat="1" ht="15"/>
    <row r="194" customFormat="1" ht="15"/>
    <row r="195" customFormat="1" ht="15"/>
    <row r="196" customFormat="1" ht="15"/>
    <row r="197" customFormat="1" ht="15"/>
    <row r="198" customFormat="1" ht="15"/>
    <row r="199" customFormat="1" ht="15"/>
    <row r="200" customFormat="1" ht="15"/>
    <row r="201" customFormat="1" ht="15"/>
    <row r="202" customFormat="1" ht="15"/>
    <row r="203" customFormat="1" ht="15"/>
    <row r="204" customFormat="1" ht="15"/>
    <row r="205" customFormat="1" ht="15"/>
    <row r="206" customFormat="1" ht="15"/>
    <row r="207" customFormat="1" ht="15"/>
    <row r="208" customFormat="1" ht="15"/>
    <row r="209" customFormat="1" ht="15"/>
    <row r="210" customFormat="1" ht="15"/>
    <row r="211" customFormat="1" ht="15"/>
    <row r="212" customFormat="1" ht="15"/>
    <row r="213" customFormat="1" ht="15"/>
    <row r="214" customFormat="1" ht="15"/>
    <row r="215" customFormat="1" ht="15"/>
    <row r="216" customFormat="1" ht="15"/>
    <row r="217" customFormat="1" ht="15"/>
    <row r="218" customFormat="1" ht="15"/>
    <row r="219" customFormat="1" ht="15"/>
    <row r="220" customFormat="1" ht="15"/>
    <row r="221" customFormat="1" ht="15"/>
    <row r="222" customFormat="1" ht="15"/>
    <row r="223" customFormat="1" ht="15"/>
    <row r="224" customFormat="1" ht="15"/>
    <row r="225" customFormat="1" ht="15"/>
    <row r="226" customFormat="1" ht="15"/>
    <row r="227" customFormat="1" ht="15"/>
    <row r="228" customFormat="1" ht="15"/>
    <row r="229" customFormat="1" ht="15"/>
    <row r="230" customFormat="1" ht="15"/>
    <row r="231" customFormat="1" ht="15"/>
    <row r="232" customFormat="1" ht="15"/>
    <row r="233" customFormat="1" ht="15"/>
    <row r="234" customFormat="1" ht="15"/>
    <row r="235" customFormat="1" ht="15"/>
    <row r="236" customFormat="1" ht="15"/>
    <row r="237" customFormat="1" ht="15"/>
    <row r="238" customFormat="1" ht="15"/>
    <row r="239" customFormat="1" ht="15"/>
    <row r="240" customFormat="1" ht="15"/>
    <row r="241" customFormat="1" ht="15"/>
    <row r="242" customFormat="1" ht="15"/>
    <row r="243" customFormat="1" ht="15"/>
    <row r="244" customFormat="1" ht="15"/>
    <row r="245" customFormat="1" ht="15"/>
    <row r="246" customFormat="1" ht="15"/>
    <row r="247" customFormat="1" ht="15"/>
    <row r="248" customFormat="1" ht="15"/>
    <row r="249" customFormat="1" ht="15"/>
    <row r="250" customFormat="1" ht="15"/>
    <row r="251" customFormat="1" ht="15"/>
    <row r="252" customFormat="1" ht="15"/>
    <row r="253" customFormat="1" ht="15"/>
    <row r="254" customFormat="1" ht="15"/>
    <row r="255" customFormat="1" ht="15"/>
    <row r="256" customFormat="1" ht="15"/>
    <row r="257" customFormat="1" ht="15"/>
    <row r="258" customFormat="1" ht="15"/>
    <row r="259" customFormat="1" ht="15"/>
    <row r="260" customFormat="1" ht="15"/>
    <row r="261" customFormat="1" ht="15"/>
    <row r="262" customFormat="1" ht="15"/>
    <row r="263" customFormat="1" ht="15"/>
    <row r="264" customFormat="1" ht="15"/>
    <row r="265" customFormat="1" ht="15"/>
    <row r="266" customFormat="1" ht="15"/>
    <row r="267" customFormat="1" ht="15"/>
    <row r="268" customFormat="1" ht="15"/>
    <row r="269" customFormat="1" ht="15"/>
    <row r="270" customFormat="1" ht="15"/>
    <row r="271" customFormat="1" ht="15"/>
    <row r="272" customFormat="1" ht="15"/>
    <row r="273" customFormat="1" ht="15"/>
    <row r="274" customFormat="1" ht="15"/>
    <row r="275" customFormat="1" ht="15"/>
    <row r="276" customFormat="1" ht="15"/>
    <row r="277" customFormat="1" ht="15"/>
    <row r="278" customFormat="1" ht="15"/>
    <row r="279" customFormat="1" ht="15"/>
    <row r="280" customFormat="1" ht="15"/>
    <row r="281" customFormat="1" ht="15"/>
    <row r="282" customFormat="1" ht="15"/>
    <row r="283" customFormat="1" ht="15"/>
    <row r="284" customFormat="1" ht="15"/>
    <row r="285" customFormat="1" ht="15"/>
    <row r="286" customFormat="1" ht="15"/>
    <row r="287" customFormat="1" ht="15"/>
    <row r="288" customFormat="1" ht="15"/>
    <row r="289" customFormat="1" ht="15"/>
    <row r="290" customFormat="1" ht="15"/>
    <row r="291" customFormat="1" ht="15"/>
    <row r="292" customFormat="1" ht="15"/>
    <row r="293" customFormat="1" ht="15"/>
    <row r="294" customFormat="1" ht="15"/>
    <row r="295" customFormat="1" ht="15"/>
    <row r="296" customFormat="1" ht="15"/>
    <row r="297" customFormat="1" ht="15"/>
    <row r="298" customFormat="1" ht="15"/>
    <row r="299" customFormat="1" ht="15"/>
    <row r="300" customFormat="1" ht="15"/>
    <row r="301" customFormat="1" ht="15"/>
    <row r="302" customFormat="1" ht="15"/>
    <row r="303" customFormat="1" ht="15"/>
    <row r="304" customFormat="1" ht="15"/>
    <row r="305" customFormat="1" ht="15"/>
    <row r="306" customFormat="1" ht="15"/>
    <row r="307" customFormat="1" ht="15"/>
    <row r="308" customFormat="1" ht="15"/>
    <row r="309" customFormat="1" ht="15"/>
    <row r="310" customFormat="1" ht="15"/>
    <row r="311" customFormat="1" ht="15"/>
    <row r="312" customFormat="1" ht="15"/>
    <row r="313" customFormat="1" ht="15"/>
    <row r="314" customFormat="1" ht="15"/>
    <row r="315" customFormat="1" ht="15"/>
    <row r="316" customFormat="1" ht="15"/>
    <row r="317" customFormat="1" ht="15"/>
    <row r="318" customFormat="1" ht="15"/>
    <row r="319" customFormat="1" ht="15"/>
    <row r="320" customFormat="1" ht="15"/>
    <row r="321" customFormat="1" ht="15"/>
    <row r="322" customFormat="1" ht="15"/>
    <row r="323" customFormat="1" ht="15"/>
    <row r="324" customFormat="1" ht="15"/>
    <row r="325" customFormat="1" ht="15"/>
    <row r="326" customFormat="1" ht="15"/>
    <row r="327" customFormat="1" ht="15"/>
    <row r="328" customFormat="1" ht="15"/>
    <row r="329" customFormat="1" ht="15"/>
    <row r="330" customFormat="1" ht="15"/>
    <row r="331" customFormat="1" ht="15"/>
    <row r="332" customFormat="1" ht="15"/>
    <row r="333" customFormat="1" ht="15"/>
    <row r="334" customFormat="1" ht="15"/>
    <row r="335" customFormat="1" ht="15"/>
    <row r="336" customFormat="1" ht="15"/>
    <row r="337" customFormat="1" ht="15"/>
    <row r="338" customFormat="1" ht="15"/>
    <row r="339" customFormat="1" ht="15"/>
    <row r="340" customFormat="1" ht="15"/>
    <row r="341" customFormat="1" ht="15"/>
    <row r="342" customFormat="1" ht="15"/>
    <row r="343" customFormat="1" ht="15"/>
    <row r="344" customFormat="1" ht="15"/>
    <row r="345" customFormat="1" ht="15"/>
  </sheetData>
  <pageMargins left="0.7" right="0.7" top="0.75" bottom="0.75" header="0.3" footer="0.3"/>
  <pageSetup paperSize="9" orientation="portrait" r:id="rId1"/>
  <headerFooter>
    <oddFooter>&amp;C©Central Bureau of Statistics Curaçao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W345"/>
  <sheetViews>
    <sheetView zoomScale="80" zoomScaleNormal="80" workbookViewId="0">
      <selection activeCell="B1" sqref="B1"/>
    </sheetView>
  </sheetViews>
  <sheetFormatPr defaultRowHeight="12.75"/>
  <cols>
    <col min="1" max="1" width="8.85546875" style="2"/>
    <col min="2" max="2" width="5.7109375" style="2" customWidth="1"/>
    <col min="3" max="3" width="38.140625" style="2" bestFit="1" customWidth="1"/>
    <col min="4" max="12" width="12.7109375" style="2" customWidth="1"/>
    <col min="13" max="24" width="8.85546875" style="2"/>
    <col min="25" max="25" width="10.42578125" style="2" bestFit="1" customWidth="1"/>
    <col min="26" max="43" width="8.85546875" style="2"/>
    <col min="44" max="44" width="10.42578125" style="2" bestFit="1" customWidth="1"/>
    <col min="45" max="62" width="8.85546875" style="2"/>
    <col min="63" max="63" width="10.42578125" style="2" bestFit="1" customWidth="1"/>
    <col min="64" max="81" width="8.85546875" style="2"/>
    <col min="82" max="82" width="10.42578125" style="2" bestFit="1" customWidth="1"/>
    <col min="83" max="100" width="8.85546875" style="2"/>
    <col min="101" max="101" width="10.42578125" style="2" bestFit="1" customWidth="1"/>
    <col min="102" max="119" width="8.85546875" style="2"/>
    <col min="120" max="120" width="10.42578125" style="2" bestFit="1" customWidth="1"/>
    <col min="121" max="257" width="8.85546875" style="2"/>
    <col min="258" max="258" width="5.7109375" style="2" customWidth="1"/>
    <col min="259" max="259" width="38.140625" style="2" bestFit="1" customWidth="1"/>
    <col min="260" max="268" width="12.7109375" style="2" customWidth="1"/>
    <col min="269" max="280" width="8.85546875" style="2"/>
    <col min="281" max="281" width="10.42578125" style="2" bestFit="1" customWidth="1"/>
    <col min="282" max="299" width="8.85546875" style="2"/>
    <col min="300" max="300" width="10.42578125" style="2" bestFit="1" customWidth="1"/>
    <col min="301" max="318" width="8.85546875" style="2"/>
    <col min="319" max="319" width="10.42578125" style="2" bestFit="1" customWidth="1"/>
    <col min="320" max="337" width="8.85546875" style="2"/>
    <col min="338" max="338" width="10.42578125" style="2" bestFit="1" customWidth="1"/>
    <col min="339" max="356" width="8.85546875" style="2"/>
    <col min="357" max="357" width="10.42578125" style="2" bestFit="1" customWidth="1"/>
    <col min="358" max="375" width="8.85546875" style="2"/>
    <col min="376" max="376" width="10.42578125" style="2" bestFit="1" customWidth="1"/>
    <col min="377" max="513" width="8.85546875" style="2"/>
    <col min="514" max="514" width="5.7109375" style="2" customWidth="1"/>
    <col min="515" max="515" width="38.140625" style="2" bestFit="1" customWidth="1"/>
    <col min="516" max="524" width="12.7109375" style="2" customWidth="1"/>
    <col min="525" max="536" width="8.85546875" style="2"/>
    <col min="537" max="537" width="10.42578125" style="2" bestFit="1" customWidth="1"/>
    <col min="538" max="555" width="8.85546875" style="2"/>
    <col min="556" max="556" width="10.42578125" style="2" bestFit="1" customWidth="1"/>
    <col min="557" max="574" width="8.85546875" style="2"/>
    <col min="575" max="575" width="10.42578125" style="2" bestFit="1" customWidth="1"/>
    <col min="576" max="593" width="8.85546875" style="2"/>
    <col min="594" max="594" width="10.42578125" style="2" bestFit="1" customWidth="1"/>
    <col min="595" max="612" width="8.85546875" style="2"/>
    <col min="613" max="613" width="10.42578125" style="2" bestFit="1" customWidth="1"/>
    <col min="614" max="631" width="8.85546875" style="2"/>
    <col min="632" max="632" width="10.42578125" style="2" bestFit="1" customWidth="1"/>
    <col min="633" max="769" width="8.85546875" style="2"/>
    <col min="770" max="770" width="5.7109375" style="2" customWidth="1"/>
    <col min="771" max="771" width="38.140625" style="2" bestFit="1" customWidth="1"/>
    <col min="772" max="780" width="12.7109375" style="2" customWidth="1"/>
    <col min="781" max="792" width="8.85546875" style="2"/>
    <col min="793" max="793" width="10.42578125" style="2" bestFit="1" customWidth="1"/>
    <col min="794" max="811" width="8.85546875" style="2"/>
    <col min="812" max="812" width="10.42578125" style="2" bestFit="1" customWidth="1"/>
    <col min="813" max="830" width="8.85546875" style="2"/>
    <col min="831" max="831" width="10.42578125" style="2" bestFit="1" customWidth="1"/>
    <col min="832" max="849" width="8.85546875" style="2"/>
    <col min="850" max="850" width="10.42578125" style="2" bestFit="1" customWidth="1"/>
    <col min="851" max="868" width="8.85546875" style="2"/>
    <col min="869" max="869" width="10.42578125" style="2" bestFit="1" customWidth="1"/>
    <col min="870" max="887" width="8.85546875" style="2"/>
    <col min="888" max="888" width="10.42578125" style="2" bestFit="1" customWidth="1"/>
    <col min="889" max="1025" width="8.85546875" style="2"/>
    <col min="1026" max="1026" width="5.7109375" style="2" customWidth="1"/>
    <col min="1027" max="1027" width="38.140625" style="2" bestFit="1" customWidth="1"/>
    <col min="1028" max="1036" width="12.7109375" style="2" customWidth="1"/>
    <col min="1037" max="1048" width="8.85546875" style="2"/>
    <col min="1049" max="1049" width="10.42578125" style="2" bestFit="1" customWidth="1"/>
    <col min="1050" max="1067" width="8.85546875" style="2"/>
    <col min="1068" max="1068" width="10.42578125" style="2" bestFit="1" customWidth="1"/>
    <col min="1069" max="1086" width="8.85546875" style="2"/>
    <col min="1087" max="1087" width="10.42578125" style="2" bestFit="1" customWidth="1"/>
    <col min="1088" max="1105" width="8.85546875" style="2"/>
    <col min="1106" max="1106" width="10.42578125" style="2" bestFit="1" customWidth="1"/>
    <col min="1107" max="1124" width="8.85546875" style="2"/>
    <col min="1125" max="1125" width="10.42578125" style="2" bestFit="1" customWidth="1"/>
    <col min="1126" max="1143" width="8.85546875" style="2"/>
    <col min="1144" max="1144" width="10.42578125" style="2" bestFit="1" customWidth="1"/>
    <col min="1145" max="1281" width="8.85546875" style="2"/>
    <col min="1282" max="1282" width="5.7109375" style="2" customWidth="1"/>
    <col min="1283" max="1283" width="38.140625" style="2" bestFit="1" customWidth="1"/>
    <col min="1284" max="1292" width="12.7109375" style="2" customWidth="1"/>
    <col min="1293" max="1304" width="8.85546875" style="2"/>
    <col min="1305" max="1305" width="10.42578125" style="2" bestFit="1" customWidth="1"/>
    <col min="1306" max="1323" width="8.85546875" style="2"/>
    <col min="1324" max="1324" width="10.42578125" style="2" bestFit="1" customWidth="1"/>
    <col min="1325" max="1342" width="8.85546875" style="2"/>
    <col min="1343" max="1343" width="10.42578125" style="2" bestFit="1" customWidth="1"/>
    <col min="1344" max="1361" width="8.85546875" style="2"/>
    <col min="1362" max="1362" width="10.42578125" style="2" bestFit="1" customWidth="1"/>
    <col min="1363" max="1380" width="8.85546875" style="2"/>
    <col min="1381" max="1381" width="10.42578125" style="2" bestFit="1" customWidth="1"/>
    <col min="1382" max="1399" width="8.85546875" style="2"/>
    <col min="1400" max="1400" width="10.42578125" style="2" bestFit="1" customWidth="1"/>
    <col min="1401" max="1537" width="8.85546875" style="2"/>
    <col min="1538" max="1538" width="5.7109375" style="2" customWidth="1"/>
    <col min="1539" max="1539" width="38.140625" style="2" bestFit="1" customWidth="1"/>
    <col min="1540" max="1548" width="12.7109375" style="2" customWidth="1"/>
    <col min="1549" max="1560" width="8.85546875" style="2"/>
    <col min="1561" max="1561" width="10.42578125" style="2" bestFit="1" customWidth="1"/>
    <col min="1562" max="1579" width="8.85546875" style="2"/>
    <col min="1580" max="1580" width="10.42578125" style="2" bestFit="1" customWidth="1"/>
    <col min="1581" max="1598" width="8.85546875" style="2"/>
    <col min="1599" max="1599" width="10.42578125" style="2" bestFit="1" customWidth="1"/>
    <col min="1600" max="1617" width="8.85546875" style="2"/>
    <col min="1618" max="1618" width="10.42578125" style="2" bestFit="1" customWidth="1"/>
    <col min="1619" max="1636" width="8.85546875" style="2"/>
    <col min="1637" max="1637" width="10.42578125" style="2" bestFit="1" customWidth="1"/>
    <col min="1638" max="1655" width="8.85546875" style="2"/>
    <col min="1656" max="1656" width="10.42578125" style="2" bestFit="1" customWidth="1"/>
    <col min="1657" max="1793" width="8.85546875" style="2"/>
    <col min="1794" max="1794" width="5.7109375" style="2" customWidth="1"/>
    <col min="1795" max="1795" width="38.140625" style="2" bestFit="1" customWidth="1"/>
    <col min="1796" max="1804" width="12.7109375" style="2" customWidth="1"/>
    <col min="1805" max="1816" width="8.85546875" style="2"/>
    <col min="1817" max="1817" width="10.42578125" style="2" bestFit="1" customWidth="1"/>
    <col min="1818" max="1835" width="8.85546875" style="2"/>
    <col min="1836" max="1836" width="10.42578125" style="2" bestFit="1" customWidth="1"/>
    <col min="1837" max="1854" width="8.85546875" style="2"/>
    <col min="1855" max="1855" width="10.42578125" style="2" bestFit="1" customWidth="1"/>
    <col min="1856" max="1873" width="8.85546875" style="2"/>
    <col min="1874" max="1874" width="10.42578125" style="2" bestFit="1" customWidth="1"/>
    <col min="1875" max="1892" width="8.85546875" style="2"/>
    <col min="1893" max="1893" width="10.42578125" style="2" bestFit="1" customWidth="1"/>
    <col min="1894" max="1911" width="8.85546875" style="2"/>
    <col min="1912" max="1912" width="10.42578125" style="2" bestFit="1" customWidth="1"/>
    <col min="1913" max="2049" width="8.85546875" style="2"/>
    <col min="2050" max="2050" width="5.7109375" style="2" customWidth="1"/>
    <col min="2051" max="2051" width="38.140625" style="2" bestFit="1" customWidth="1"/>
    <col min="2052" max="2060" width="12.7109375" style="2" customWidth="1"/>
    <col min="2061" max="2072" width="8.85546875" style="2"/>
    <col min="2073" max="2073" width="10.42578125" style="2" bestFit="1" customWidth="1"/>
    <col min="2074" max="2091" width="8.85546875" style="2"/>
    <col min="2092" max="2092" width="10.42578125" style="2" bestFit="1" customWidth="1"/>
    <col min="2093" max="2110" width="8.85546875" style="2"/>
    <col min="2111" max="2111" width="10.42578125" style="2" bestFit="1" customWidth="1"/>
    <col min="2112" max="2129" width="8.85546875" style="2"/>
    <col min="2130" max="2130" width="10.42578125" style="2" bestFit="1" customWidth="1"/>
    <col min="2131" max="2148" width="8.85546875" style="2"/>
    <col min="2149" max="2149" width="10.42578125" style="2" bestFit="1" customWidth="1"/>
    <col min="2150" max="2167" width="8.85546875" style="2"/>
    <col min="2168" max="2168" width="10.42578125" style="2" bestFit="1" customWidth="1"/>
    <col min="2169" max="2305" width="8.85546875" style="2"/>
    <col min="2306" max="2306" width="5.7109375" style="2" customWidth="1"/>
    <col min="2307" max="2307" width="38.140625" style="2" bestFit="1" customWidth="1"/>
    <col min="2308" max="2316" width="12.7109375" style="2" customWidth="1"/>
    <col min="2317" max="2328" width="8.85546875" style="2"/>
    <col min="2329" max="2329" width="10.42578125" style="2" bestFit="1" customWidth="1"/>
    <col min="2330" max="2347" width="8.85546875" style="2"/>
    <col min="2348" max="2348" width="10.42578125" style="2" bestFit="1" customWidth="1"/>
    <col min="2349" max="2366" width="8.85546875" style="2"/>
    <col min="2367" max="2367" width="10.42578125" style="2" bestFit="1" customWidth="1"/>
    <col min="2368" max="2385" width="8.85546875" style="2"/>
    <col min="2386" max="2386" width="10.42578125" style="2" bestFit="1" customWidth="1"/>
    <col min="2387" max="2404" width="8.85546875" style="2"/>
    <col min="2405" max="2405" width="10.42578125" style="2" bestFit="1" customWidth="1"/>
    <col min="2406" max="2423" width="8.85546875" style="2"/>
    <col min="2424" max="2424" width="10.42578125" style="2" bestFit="1" customWidth="1"/>
    <col min="2425" max="2561" width="8.85546875" style="2"/>
    <col min="2562" max="2562" width="5.7109375" style="2" customWidth="1"/>
    <col min="2563" max="2563" width="38.140625" style="2" bestFit="1" customWidth="1"/>
    <col min="2564" max="2572" width="12.7109375" style="2" customWidth="1"/>
    <col min="2573" max="2584" width="8.85546875" style="2"/>
    <col min="2585" max="2585" width="10.42578125" style="2" bestFit="1" customWidth="1"/>
    <col min="2586" max="2603" width="8.85546875" style="2"/>
    <col min="2604" max="2604" width="10.42578125" style="2" bestFit="1" customWidth="1"/>
    <col min="2605" max="2622" width="8.85546875" style="2"/>
    <col min="2623" max="2623" width="10.42578125" style="2" bestFit="1" customWidth="1"/>
    <col min="2624" max="2641" width="8.85546875" style="2"/>
    <col min="2642" max="2642" width="10.42578125" style="2" bestFit="1" customWidth="1"/>
    <col min="2643" max="2660" width="8.85546875" style="2"/>
    <col min="2661" max="2661" width="10.42578125" style="2" bestFit="1" customWidth="1"/>
    <col min="2662" max="2679" width="8.85546875" style="2"/>
    <col min="2680" max="2680" width="10.42578125" style="2" bestFit="1" customWidth="1"/>
    <col min="2681" max="2817" width="8.85546875" style="2"/>
    <col min="2818" max="2818" width="5.7109375" style="2" customWidth="1"/>
    <col min="2819" max="2819" width="38.140625" style="2" bestFit="1" customWidth="1"/>
    <col min="2820" max="2828" width="12.7109375" style="2" customWidth="1"/>
    <col min="2829" max="2840" width="8.85546875" style="2"/>
    <col min="2841" max="2841" width="10.42578125" style="2" bestFit="1" customWidth="1"/>
    <col min="2842" max="2859" width="8.85546875" style="2"/>
    <col min="2860" max="2860" width="10.42578125" style="2" bestFit="1" customWidth="1"/>
    <col min="2861" max="2878" width="8.85546875" style="2"/>
    <col min="2879" max="2879" width="10.42578125" style="2" bestFit="1" customWidth="1"/>
    <col min="2880" max="2897" width="8.85546875" style="2"/>
    <col min="2898" max="2898" width="10.42578125" style="2" bestFit="1" customWidth="1"/>
    <col min="2899" max="2916" width="8.85546875" style="2"/>
    <col min="2917" max="2917" width="10.42578125" style="2" bestFit="1" customWidth="1"/>
    <col min="2918" max="2935" width="8.85546875" style="2"/>
    <col min="2936" max="2936" width="10.42578125" style="2" bestFit="1" customWidth="1"/>
    <col min="2937" max="3073" width="8.85546875" style="2"/>
    <col min="3074" max="3074" width="5.7109375" style="2" customWidth="1"/>
    <col min="3075" max="3075" width="38.140625" style="2" bestFit="1" customWidth="1"/>
    <col min="3076" max="3084" width="12.7109375" style="2" customWidth="1"/>
    <col min="3085" max="3096" width="8.85546875" style="2"/>
    <col min="3097" max="3097" width="10.42578125" style="2" bestFit="1" customWidth="1"/>
    <col min="3098" max="3115" width="8.85546875" style="2"/>
    <col min="3116" max="3116" width="10.42578125" style="2" bestFit="1" customWidth="1"/>
    <col min="3117" max="3134" width="8.85546875" style="2"/>
    <col min="3135" max="3135" width="10.42578125" style="2" bestFit="1" customWidth="1"/>
    <col min="3136" max="3153" width="8.85546875" style="2"/>
    <col min="3154" max="3154" width="10.42578125" style="2" bestFit="1" customWidth="1"/>
    <col min="3155" max="3172" width="8.85546875" style="2"/>
    <col min="3173" max="3173" width="10.42578125" style="2" bestFit="1" customWidth="1"/>
    <col min="3174" max="3191" width="8.85546875" style="2"/>
    <col min="3192" max="3192" width="10.42578125" style="2" bestFit="1" customWidth="1"/>
    <col min="3193" max="3329" width="8.85546875" style="2"/>
    <col min="3330" max="3330" width="5.7109375" style="2" customWidth="1"/>
    <col min="3331" max="3331" width="38.140625" style="2" bestFit="1" customWidth="1"/>
    <col min="3332" max="3340" width="12.7109375" style="2" customWidth="1"/>
    <col min="3341" max="3352" width="8.85546875" style="2"/>
    <col min="3353" max="3353" width="10.42578125" style="2" bestFit="1" customWidth="1"/>
    <col min="3354" max="3371" width="8.85546875" style="2"/>
    <col min="3372" max="3372" width="10.42578125" style="2" bestFit="1" customWidth="1"/>
    <col min="3373" max="3390" width="8.85546875" style="2"/>
    <col min="3391" max="3391" width="10.42578125" style="2" bestFit="1" customWidth="1"/>
    <col min="3392" max="3409" width="8.85546875" style="2"/>
    <col min="3410" max="3410" width="10.42578125" style="2" bestFit="1" customWidth="1"/>
    <col min="3411" max="3428" width="8.85546875" style="2"/>
    <col min="3429" max="3429" width="10.42578125" style="2" bestFit="1" customWidth="1"/>
    <col min="3430" max="3447" width="8.85546875" style="2"/>
    <col min="3448" max="3448" width="10.42578125" style="2" bestFit="1" customWidth="1"/>
    <col min="3449" max="3585" width="8.85546875" style="2"/>
    <col min="3586" max="3586" width="5.7109375" style="2" customWidth="1"/>
    <col min="3587" max="3587" width="38.140625" style="2" bestFit="1" customWidth="1"/>
    <col min="3588" max="3596" width="12.7109375" style="2" customWidth="1"/>
    <col min="3597" max="3608" width="8.85546875" style="2"/>
    <col min="3609" max="3609" width="10.42578125" style="2" bestFit="1" customWidth="1"/>
    <col min="3610" max="3627" width="8.85546875" style="2"/>
    <col min="3628" max="3628" width="10.42578125" style="2" bestFit="1" customWidth="1"/>
    <col min="3629" max="3646" width="8.85546875" style="2"/>
    <col min="3647" max="3647" width="10.42578125" style="2" bestFit="1" customWidth="1"/>
    <col min="3648" max="3665" width="8.85546875" style="2"/>
    <col min="3666" max="3666" width="10.42578125" style="2" bestFit="1" customWidth="1"/>
    <col min="3667" max="3684" width="8.85546875" style="2"/>
    <col min="3685" max="3685" width="10.42578125" style="2" bestFit="1" customWidth="1"/>
    <col min="3686" max="3703" width="8.85546875" style="2"/>
    <col min="3704" max="3704" width="10.42578125" style="2" bestFit="1" customWidth="1"/>
    <col min="3705" max="3841" width="8.85546875" style="2"/>
    <col min="3842" max="3842" width="5.7109375" style="2" customWidth="1"/>
    <col min="3843" max="3843" width="38.140625" style="2" bestFit="1" customWidth="1"/>
    <col min="3844" max="3852" width="12.7109375" style="2" customWidth="1"/>
    <col min="3853" max="3864" width="8.85546875" style="2"/>
    <col min="3865" max="3865" width="10.42578125" style="2" bestFit="1" customWidth="1"/>
    <col min="3866" max="3883" width="8.85546875" style="2"/>
    <col min="3884" max="3884" width="10.42578125" style="2" bestFit="1" customWidth="1"/>
    <col min="3885" max="3902" width="8.85546875" style="2"/>
    <col min="3903" max="3903" width="10.42578125" style="2" bestFit="1" customWidth="1"/>
    <col min="3904" max="3921" width="8.85546875" style="2"/>
    <col min="3922" max="3922" width="10.42578125" style="2" bestFit="1" customWidth="1"/>
    <col min="3923" max="3940" width="8.85546875" style="2"/>
    <col min="3941" max="3941" width="10.42578125" style="2" bestFit="1" customWidth="1"/>
    <col min="3942" max="3959" width="8.85546875" style="2"/>
    <col min="3960" max="3960" width="10.42578125" style="2" bestFit="1" customWidth="1"/>
    <col min="3961" max="4097" width="8.85546875" style="2"/>
    <col min="4098" max="4098" width="5.7109375" style="2" customWidth="1"/>
    <col min="4099" max="4099" width="38.140625" style="2" bestFit="1" customWidth="1"/>
    <col min="4100" max="4108" width="12.7109375" style="2" customWidth="1"/>
    <col min="4109" max="4120" width="8.85546875" style="2"/>
    <col min="4121" max="4121" width="10.42578125" style="2" bestFit="1" customWidth="1"/>
    <col min="4122" max="4139" width="8.85546875" style="2"/>
    <col min="4140" max="4140" width="10.42578125" style="2" bestFit="1" customWidth="1"/>
    <col min="4141" max="4158" width="8.85546875" style="2"/>
    <col min="4159" max="4159" width="10.42578125" style="2" bestFit="1" customWidth="1"/>
    <col min="4160" max="4177" width="8.85546875" style="2"/>
    <col min="4178" max="4178" width="10.42578125" style="2" bestFit="1" customWidth="1"/>
    <col min="4179" max="4196" width="8.85546875" style="2"/>
    <col min="4197" max="4197" width="10.42578125" style="2" bestFit="1" customWidth="1"/>
    <col min="4198" max="4215" width="8.85546875" style="2"/>
    <col min="4216" max="4216" width="10.42578125" style="2" bestFit="1" customWidth="1"/>
    <col min="4217" max="4353" width="8.85546875" style="2"/>
    <col min="4354" max="4354" width="5.7109375" style="2" customWidth="1"/>
    <col min="4355" max="4355" width="38.140625" style="2" bestFit="1" customWidth="1"/>
    <col min="4356" max="4364" width="12.7109375" style="2" customWidth="1"/>
    <col min="4365" max="4376" width="8.85546875" style="2"/>
    <col min="4377" max="4377" width="10.42578125" style="2" bestFit="1" customWidth="1"/>
    <col min="4378" max="4395" width="8.85546875" style="2"/>
    <col min="4396" max="4396" width="10.42578125" style="2" bestFit="1" customWidth="1"/>
    <col min="4397" max="4414" width="8.85546875" style="2"/>
    <col min="4415" max="4415" width="10.42578125" style="2" bestFit="1" customWidth="1"/>
    <col min="4416" max="4433" width="8.85546875" style="2"/>
    <col min="4434" max="4434" width="10.42578125" style="2" bestFit="1" customWidth="1"/>
    <col min="4435" max="4452" width="8.85546875" style="2"/>
    <col min="4453" max="4453" width="10.42578125" style="2" bestFit="1" customWidth="1"/>
    <col min="4454" max="4471" width="8.85546875" style="2"/>
    <col min="4472" max="4472" width="10.42578125" style="2" bestFit="1" customWidth="1"/>
    <col min="4473" max="4609" width="8.85546875" style="2"/>
    <col min="4610" max="4610" width="5.7109375" style="2" customWidth="1"/>
    <col min="4611" max="4611" width="38.140625" style="2" bestFit="1" customWidth="1"/>
    <col min="4612" max="4620" width="12.7109375" style="2" customWidth="1"/>
    <col min="4621" max="4632" width="8.85546875" style="2"/>
    <col min="4633" max="4633" width="10.42578125" style="2" bestFit="1" customWidth="1"/>
    <col min="4634" max="4651" width="8.85546875" style="2"/>
    <col min="4652" max="4652" width="10.42578125" style="2" bestFit="1" customWidth="1"/>
    <col min="4653" max="4670" width="8.85546875" style="2"/>
    <col min="4671" max="4671" width="10.42578125" style="2" bestFit="1" customWidth="1"/>
    <col min="4672" max="4689" width="8.85546875" style="2"/>
    <col min="4690" max="4690" width="10.42578125" style="2" bestFit="1" customWidth="1"/>
    <col min="4691" max="4708" width="8.85546875" style="2"/>
    <col min="4709" max="4709" width="10.42578125" style="2" bestFit="1" customWidth="1"/>
    <col min="4710" max="4727" width="8.85546875" style="2"/>
    <col min="4728" max="4728" width="10.42578125" style="2" bestFit="1" customWidth="1"/>
    <col min="4729" max="4865" width="8.85546875" style="2"/>
    <col min="4866" max="4866" width="5.7109375" style="2" customWidth="1"/>
    <col min="4867" max="4867" width="38.140625" style="2" bestFit="1" customWidth="1"/>
    <col min="4868" max="4876" width="12.7109375" style="2" customWidth="1"/>
    <col min="4877" max="4888" width="8.85546875" style="2"/>
    <col min="4889" max="4889" width="10.42578125" style="2" bestFit="1" customWidth="1"/>
    <col min="4890" max="4907" width="8.85546875" style="2"/>
    <col min="4908" max="4908" width="10.42578125" style="2" bestFit="1" customWidth="1"/>
    <col min="4909" max="4926" width="8.85546875" style="2"/>
    <col min="4927" max="4927" width="10.42578125" style="2" bestFit="1" customWidth="1"/>
    <col min="4928" max="4945" width="8.85546875" style="2"/>
    <col min="4946" max="4946" width="10.42578125" style="2" bestFit="1" customWidth="1"/>
    <col min="4947" max="4964" width="8.85546875" style="2"/>
    <col min="4965" max="4965" width="10.42578125" style="2" bestFit="1" customWidth="1"/>
    <col min="4966" max="4983" width="8.85546875" style="2"/>
    <col min="4984" max="4984" width="10.42578125" style="2" bestFit="1" customWidth="1"/>
    <col min="4985" max="5121" width="8.85546875" style="2"/>
    <col min="5122" max="5122" width="5.7109375" style="2" customWidth="1"/>
    <col min="5123" max="5123" width="38.140625" style="2" bestFit="1" customWidth="1"/>
    <col min="5124" max="5132" width="12.7109375" style="2" customWidth="1"/>
    <col min="5133" max="5144" width="8.85546875" style="2"/>
    <col min="5145" max="5145" width="10.42578125" style="2" bestFit="1" customWidth="1"/>
    <col min="5146" max="5163" width="8.85546875" style="2"/>
    <col min="5164" max="5164" width="10.42578125" style="2" bestFit="1" customWidth="1"/>
    <col min="5165" max="5182" width="8.85546875" style="2"/>
    <col min="5183" max="5183" width="10.42578125" style="2" bestFit="1" customWidth="1"/>
    <col min="5184" max="5201" width="8.85546875" style="2"/>
    <col min="5202" max="5202" width="10.42578125" style="2" bestFit="1" customWidth="1"/>
    <col min="5203" max="5220" width="8.85546875" style="2"/>
    <col min="5221" max="5221" width="10.42578125" style="2" bestFit="1" customWidth="1"/>
    <col min="5222" max="5239" width="8.85546875" style="2"/>
    <col min="5240" max="5240" width="10.42578125" style="2" bestFit="1" customWidth="1"/>
    <col min="5241" max="5377" width="8.85546875" style="2"/>
    <col min="5378" max="5378" width="5.7109375" style="2" customWidth="1"/>
    <col min="5379" max="5379" width="38.140625" style="2" bestFit="1" customWidth="1"/>
    <col min="5380" max="5388" width="12.7109375" style="2" customWidth="1"/>
    <col min="5389" max="5400" width="8.85546875" style="2"/>
    <col min="5401" max="5401" width="10.42578125" style="2" bestFit="1" customWidth="1"/>
    <col min="5402" max="5419" width="8.85546875" style="2"/>
    <col min="5420" max="5420" width="10.42578125" style="2" bestFit="1" customWidth="1"/>
    <col min="5421" max="5438" width="8.85546875" style="2"/>
    <col min="5439" max="5439" width="10.42578125" style="2" bestFit="1" customWidth="1"/>
    <col min="5440" max="5457" width="8.85546875" style="2"/>
    <col min="5458" max="5458" width="10.42578125" style="2" bestFit="1" customWidth="1"/>
    <col min="5459" max="5476" width="8.85546875" style="2"/>
    <col min="5477" max="5477" width="10.42578125" style="2" bestFit="1" customWidth="1"/>
    <col min="5478" max="5495" width="8.85546875" style="2"/>
    <col min="5496" max="5496" width="10.42578125" style="2" bestFit="1" customWidth="1"/>
    <col min="5497" max="5633" width="8.85546875" style="2"/>
    <col min="5634" max="5634" width="5.7109375" style="2" customWidth="1"/>
    <col min="5635" max="5635" width="38.140625" style="2" bestFit="1" customWidth="1"/>
    <col min="5636" max="5644" width="12.7109375" style="2" customWidth="1"/>
    <col min="5645" max="5656" width="8.85546875" style="2"/>
    <col min="5657" max="5657" width="10.42578125" style="2" bestFit="1" customWidth="1"/>
    <col min="5658" max="5675" width="8.85546875" style="2"/>
    <col min="5676" max="5676" width="10.42578125" style="2" bestFit="1" customWidth="1"/>
    <col min="5677" max="5694" width="8.85546875" style="2"/>
    <col min="5695" max="5695" width="10.42578125" style="2" bestFit="1" customWidth="1"/>
    <col min="5696" max="5713" width="8.85546875" style="2"/>
    <col min="5714" max="5714" width="10.42578125" style="2" bestFit="1" customWidth="1"/>
    <col min="5715" max="5732" width="8.85546875" style="2"/>
    <col min="5733" max="5733" width="10.42578125" style="2" bestFit="1" customWidth="1"/>
    <col min="5734" max="5751" width="8.85546875" style="2"/>
    <col min="5752" max="5752" width="10.42578125" style="2" bestFit="1" customWidth="1"/>
    <col min="5753" max="5889" width="8.85546875" style="2"/>
    <col min="5890" max="5890" width="5.7109375" style="2" customWidth="1"/>
    <col min="5891" max="5891" width="38.140625" style="2" bestFit="1" customWidth="1"/>
    <col min="5892" max="5900" width="12.7109375" style="2" customWidth="1"/>
    <col min="5901" max="5912" width="8.85546875" style="2"/>
    <col min="5913" max="5913" width="10.42578125" style="2" bestFit="1" customWidth="1"/>
    <col min="5914" max="5931" width="8.85546875" style="2"/>
    <col min="5932" max="5932" width="10.42578125" style="2" bestFit="1" customWidth="1"/>
    <col min="5933" max="5950" width="8.85546875" style="2"/>
    <col min="5951" max="5951" width="10.42578125" style="2" bestFit="1" customWidth="1"/>
    <col min="5952" max="5969" width="8.85546875" style="2"/>
    <col min="5970" max="5970" width="10.42578125" style="2" bestFit="1" customWidth="1"/>
    <col min="5971" max="5988" width="8.85546875" style="2"/>
    <col min="5989" max="5989" width="10.42578125" style="2" bestFit="1" customWidth="1"/>
    <col min="5990" max="6007" width="8.85546875" style="2"/>
    <col min="6008" max="6008" width="10.42578125" style="2" bestFit="1" customWidth="1"/>
    <col min="6009" max="6145" width="8.85546875" style="2"/>
    <col min="6146" max="6146" width="5.7109375" style="2" customWidth="1"/>
    <col min="6147" max="6147" width="38.140625" style="2" bestFit="1" customWidth="1"/>
    <col min="6148" max="6156" width="12.7109375" style="2" customWidth="1"/>
    <col min="6157" max="6168" width="8.85546875" style="2"/>
    <col min="6169" max="6169" width="10.42578125" style="2" bestFit="1" customWidth="1"/>
    <col min="6170" max="6187" width="8.85546875" style="2"/>
    <col min="6188" max="6188" width="10.42578125" style="2" bestFit="1" customWidth="1"/>
    <col min="6189" max="6206" width="8.85546875" style="2"/>
    <col min="6207" max="6207" width="10.42578125" style="2" bestFit="1" customWidth="1"/>
    <col min="6208" max="6225" width="8.85546875" style="2"/>
    <col min="6226" max="6226" width="10.42578125" style="2" bestFit="1" customWidth="1"/>
    <col min="6227" max="6244" width="8.85546875" style="2"/>
    <col min="6245" max="6245" width="10.42578125" style="2" bestFit="1" customWidth="1"/>
    <col min="6246" max="6263" width="8.85546875" style="2"/>
    <col min="6264" max="6264" width="10.42578125" style="2" bestFit="1" customWidth="1"/>
    <col min="6265" max="6401" width="8.85546875" style="2"/>
    <col min="6402" max="6402" width="5.7109375" style="2" customWidth="1"/>
    <col min="6403" max="6403" width="38.140625" style="2" bestFit="1" customWidth="1"/>
    <col min="6404" max="6412" width="12.7109375" style="2" customWidth="1"/>
    <col min="6413" max="6424" width="8.85546875" style="2"/>
    <col min="6425" max="6425" width="10.42578125" style="2" bestFit="1" customWidth="1"/>
    <col min="6426" max="6443" width="8.85546875" style="2"/>
    <col min="6444" max="6444" width="10.42578125" style="2" bestFit="1" customWidth="1"/>
    <col min="6445" max="6462" width="8.85546875" style="2"/>
    <col min="6463" max="6463" width="10.42578125" style="2" bestFit="1" customWidth="1"/>
    <col min="6464" max="6481" width="8.85546875" style="2"/>
    <col min="6482" max="6482" width="10.42578125" style="2" bestFit="1" customWidth="1"/>
    <col min="6483" max="6500" width="8.85546875" style="2"/>
    <col min="6501" max="6501" width="10.42578125" style="2" bestFit="1" customWidth="1"/>
    <col min="6502" max="6519" width="8.85546875" style="2"/>
    <col min="6520" max="6520" width="10.42578125" style="2" bestFit="1" customWidth="1"/>
    <col min="6521" max="6657" width="8.85546875" style="2"/>
    <col min="6658" max="6658" width="5.7109375" style="2" customWidth="1"/>
    <col min="6659" max="6659" width="38.140625" style="2" bestFit="1" customWidth="1"/>
    <col min="6660" max="6668" width="12.7109375" style="2" customWidth="1"/>
    <col min="6669" max="6680" width="8.85546875" style="2"/>
    <col min="6681" max="6681" width="10.42578125" style="2" bestFit="1" customWidth="1"/>
    <col min="6682" max="6699" width="8.85546875" style="2"/>
    <col min="6700" max="6700" width="10.42578125" style="2" bestFit="1" customWidth="1"/>
    <col min="6701" max="6718" width="8.85546875" style="2"/>
    <col min="6719" max="6719" width="10.42578125" style="2" bestFit="1" customWidth="1"/>
    <col min="6720" max="6737" width="8.85546875" style="2"/>
    <col min="6738" max="6738" width="10.42578125" style="2" bestFit="1" customWidth="1"/>
    <col min="6739" max="6756" width="8.85546875" style="2"/>
    <col min="6757" max="6757" width="10.42578125" style="2" bestFit="1" customWidth="1"/>
    <col min="6758" max="6775" width="8.85546875" style="2"/>
    <col min="6776" max="6776" width="10.42578125" style="2" bestFit="1" customWidth="1"/>
    <col min="6777" max="6913" width="8.85546875" style="2"/>
    <col min="6914" max="6914" width="5.7109375" style="2" customWidth="1"/>
    <col min="6915" max="6915" width="38.140625" style="2" bestFit="1" customWidth="1"/>
    <col min="6916" max="6924" width="12.7109375" style="2" customWidth="1"/>
    <col min="6925" max="6936" width="8.85546875" style="2"/>
    <col min="6937" max="6937" width="10.42578125" style="2" bestFit="1" customWidth="1"/>
    <col min="6938" max="6955" width="8.85546875" style="2"/>
    <col min="6956" max="6956" width="10.42578125" style="2" bestFit="1" customWidth="1"/>
    <col min="6957" max="6974" width="8.85546875" style="2"/>
    <col min="6975" max="6975" width="10.42578125" style="2" bestFit="1" customWidth="1"/>
    <col min="6976" max="6993" width="8.85546875" style="2"/>
    <col min="6994" max="6994" width="10.42578125" style="2" bestFit="1" customWidth="1"/>
    <col min="6995" max="7012" width="8.85546875" style="2"/>
    <col min="7013" max="7013" width="10.42578125" style="2" bestFit="1" customWidth="1"/>
    <col min="7014" max="7031" width="8.85546875" style="2"/>
    <col min="7032" max="7032" width="10.42578125" style="2" bestFit="1" customWidth="1"/>
    <col min="7033" max="7169" width="8.85546875" style="2"/>
    <col min="7170" max="7170" width="5.7109375" style="2" customWidth="1"/>
    <col min="7171" max="7171" width="38.140625" style="2" bestFit="1" customWidth="1"/>
    <col min="7172" max="7180" width="12.7109375" style="2" customWidth="1"/>
    <col min="7181" max="7192" width="8.85546875" style="2"/>
    <col min="7193" max="7193" width="10.42578125" style="2" bestFit="1" customWidth="1"/>
    <col min="7194" max="7211" width="8.85546875" style="2"/>
    <col min="7212" max="7212" width="10.42578125" style="2" bestFit="1" customWidth="1"/>
    <col min="7213" max="7230" width="8.85546875" style="2"/>
    <col min="7231" max="7231" width="10.42578125" style="2" bestFit="1" customWidth="1"/>
    <col min="7232" max="7249" width="8.85546875" style="2"/>
    <col min="7250" max="7250" width="10.42578125" style="2" bestFit="1" customWidth="1"/>
    <col min="7251" max="7268" width="8.85546875" style="2"/>
    <col min="7269" max="7269" width="10.42578125" style="2" bestFit="1" customWidth="1"/>
    <col min="7270" max="7287" width="8.85546875" style="2"/>
    <col min="7288" max="7288" width="10.42578125" style="2" bestFit="1" customWidth="1"/>
    <col min="7289" max="7425" width="8.85546875" style="2"/>
    <col min="7426" max="7426" width="5.7109375" style="2" customWidth="1"/>
    <col min="7427" max="7427" width="38.140625" style="2" bestFit="1" customWidth="1"/>
    <col min="7428" max="7436" width="12.7109375" style="2" customWidth="1"/>
    <col min="7437" max="7448" width="8.85546875" style="2"/>
    <col min="7449" max="7449" width="10.42578125" style="2" bestFit="1" customWidth="1"/>
    <col min="7450" max="7467" width="8.85546875" style="2"/>
    <col min="7468" max="7468" width="10.42578125" style="2" bestFit="1" customWidth="1"/>
    <col min="7469" max="7486" width="8.85546875" style="2"/>
    <col min="7487" max="7487" width="10.42578125" style="2" bestFit="1" customWidth="1"/>
    <col min="7488" max="7505" width="8.85546875" style="2"/>
    <col min="7506" max="7506" width="10.42578125" style="2" bestFit="1" customWidth="1"/>
    <col min="7507" max="7524" width="8.85546875" style="2"/>
    <col min="7525" max="7525" width="10.42578125" style="2" bestFit="1" customWidth="1"/>
    <col min="7526" max="7543" width="8.85546875" style="2"/>
    <col min="7544" max="7544" width="10.42578125" style="2" bestFit="1" customWidth="1"/>
    <col min="7545" max="7681" width="8.85546875" style="2"/>
    <col min="7682" max="7682" width="5.7109375" style="2" customWidth="1"/>
    <col min="7683" max="7683" width="38.140625" style="2" bestFit="1" customWidth="1"/>
    <col min="7684" max="7692" width="12.7109375" style="2" customWidth="1"/>
    <col min="7693" max="7704" width="8.85546875" style="2"/>
    <col min="7705" max="7705" width="10.42578125" style="2" bestFit="1" customWidth="1"/>
    <col min="7706" max="7723" width="8.85546875" style="2"/>
    <col min="7724" max="7724" width="10.42578125" style="2" bestFit="1" customWidth="1"/>
    <col min="7725" max="7742" width="8.85546875" style="2"/>
    <col min="7743" max="7743" width="10.42578125" style="2" bestFit="1" customWidth="1"/>
    <col min="7744" max="7761" width="8.85546875" style="2"/>
    <col min="7762" max="7762" width="10.42578125" style="2" bestFit="1" customWidth="1"/>
    <col min="7763" max="7780" width="8.85546875" style="2"/>
    <col min="7781" max="7781" width="10.42578125" style="2" bestFit="1" customWidth="1"/>
    <col min="7782" max="7799" width="8.85546875" style="2"/>
    <col min="7800" max="7800" width="10.42578125" style="2" bestFit="1" customWidth="1"/>
    <col min="7801" max="7937" width="8.85546875" style="2"/>
    <col min="7938" max="7938" width="5.7109375" style="2" customWidth="1"/>
    <col min="7939" max="7939" width="38.140625" style="2" bestFit="1" customWidth="1"/>
    <col min="7940" max="7948" width="12.7109375" style="2" customWidth="1"/>
    <col min="7949" max="7960" width="8.85546875" style="2"/>
    <col min="7961" max="7961" width="10.42578125" style="2" bestFit="1" customWidth="1"/>
    <col min="7962" max="7979" width="8.85546875" style="2"/>
    <col min="7980" max="7980" width="10.42578125" style="2" bestFit="1" customWidth="1"/>
    <col min="7981" max="7998" width="8.85546875" style="2"/>
    <col min="7999" max="7999" width="10.42578125" style="2" bestFit="1" customWidth="1"/>
    <col min="8000" max="8017" width="8.85546875" style="2"/>
    <col min="8018" max="8018" width="10.42578125" style="2" bestFit="1" customWidth="1"/>
    <col min="8019" max="8036" width="8.85546875" style="2"/>
    <col min="8037" max="8037" width="10.42578125" style="2" bestFit="1" customWidth="1"/>
    <col min="8038" max="8055" width="8.85546875" style="2"/>
    <col min="8056" max="8056" width="10.42578125" style="2" bestFit="1" customWidth="1"/>
    <col min="8057" max="8193" width="8.85546875" style="2"/>
    <col min="8194" max="8194" width="5.7109375" style="2" customWidth="1"/>
    <col min="8195" max="8195" width="38.140625" style="2" bestFit="1" customWidth="1"/>
    <col min="8196" max="8204" width="12.7109375" style="2" customWidth="1"/>
    <col min="8205" max="8216" width="8.85546875" style="2"/>
    <col min="8217" max="8217" width="10.42578125" style="2" bestFit="1" customWidth="1"/>
    <col min="8218" max="8235" width="8.85546875" style="2"/>
    <col min="8236" max="8236" width="10.42578125" style="2" bestFit="1" customWidth="1"/>
    <col min="8237" max="8254" width="8.85546875" style="2"/>
    <col min="8255" max="8255" width="10.42578125" style="2" bestFit="1" customWidth="1"/>
    <col min="8256" max="8273" width="8.85546875" style="2"/>
    <col min="8274" max="8274" width="10.42578125" style="2" bestFit="1" customWidth="1"/>
    <col min="8275" max="8292" width="8.85546875" style="2"/>
    <col min="8293" max="8293" width="10.42578125" style="2" bestFit="1" customWidth="1"/>
    <col min="8294" max="8311" width="8.85546875" style="2"/>
    <col min="8312" max="8312" width="10.42578125" style="2" bestFit="1" customWidth="1"/>
    <col min="8313" max="8449" width="8.85546875" style="2"/>
    <col min="8450" max="8450" width="5.7109375" style="2" customWidth="1"/>
    <col min="8451" max="8451" width="38.140625" style="2" bestFit="1" customWidth="1"/>
    <col min="8452" max="8460" width="12.7109375" style="2" customWidth="1"/>
    <col min="8461" max="8472" width="8.85546875" style="2"/>
    <col min="8473" max="8473" width="10.42578125" style="2" bestFit="1" customWidth="1"/>
    <col min="8474" max="8491" width="8.85546875" style="2"/>
    <col min="8492" max="8492" width="10.42578125" style="2" bestFit="1" customWidth="1"/>
    <col min="8493" max="8510" width="8.85546875" style="2"/>
    <col min="8511" max="8511" width="10.42578125" style="2" bestFit="1" customWidth="1"/>
    <col min="8512" max="8529" width="8.85546875" style="2"/>
    <col min="8530" max="8530" width="10.42578125" style="2" bestFit="1" customWidth="1"/>
    <col min="8531" max="8548" width="8.85546875" style="2"/>
    <col min="8549" max="8549" width="10.42578125" style="2" bestFit="1" customWidth="1"/>
    <col min="8550" max="8567" width="8.85546875" style="2"/>
    <col min="8568" max="8568" width="10.42578125" style="2" bestFit="1" customWidth="1"/>
    <col min="8569" max="8705" width="8.85546875" style="2"/>
    <col min="8706" max="8706" width="5.7109375" style="2" customWidth="1"/>
    <col min="8707" max="8707" width="38.140625" style="2" bestFit="1" customWidth="1"/>
    <col min="8708" max="8716" width="12.7109375" style="2" customWidth="1"/>
    <col min="8717" max="8728" width="8.85546875" style="2"/>
    <col min="8729" max="8729" width="10.42578125" style="2" bestFit="1" customWidth="1"/>
    <col min="8730" max="8747" width="8.85546875" style="2"/>
    <col min="8748" max="8748" width="10.42578125" style="2" bestFit="1" customWidth="1"/>
    <col min="8749" max="8766" width="8.85546875" style="2"/>
    <col min="8767" max="8767" width="10.42578125" style="2" bestFit="1" customWidth="1"/>
    <col min="8768" max="8785" width="8.85546875" style="2"/>
    <col min="8786" max="8786" width="10.42578125" style="2" bestFit="1" customWidth="1"/>
    <col min="8787" max="8804" width="8.85546875" style="2"/>
    <col min="8805" max="8805" width="10.42578125" style="2" bestFit="1" customWidth="1"/>
    <col min="8806" max="8823" width="8.85546875" style="2"/>
    <col min="8824" max="8824" width="10.42578125" style="2" bestFit="1" customWidth="1"/>
    <col min="8825" max="8961" width="8.85546875" style="2"/>
    <col min="8962" max="8962" width="5.7109375" style="2" customWidth="1"/>
    <col min="8963" max="8963" width="38.140625" style="2" bestFit="1" customWidth="1"/>
    <col min="8964" max="8972" width="12.7109375" style="2" customWidth="1"/>
    <col min="8973" max="8984" width="8.85546875" style="2"/>
    <col min="8985" max="8985" width="10.42578125" style="2" bestFit="1" customWidth="1"/>
    <col min="8986" max="9003" width="8.85546875" style="2"/>
    <col min="9004" max="9004" width="10.42578125" style="2" bestFit="1" customWidth="1"/>
    <col min="9005" max="9022" width="8.85546875" style="2"/>
    <col min="9023" max="9023" width="10.42578125" style="2" bestFit="1" customWidth="1"/>
    <col min="9024" max="9041" width="8.85546875" style="2"/>
    <col min="9042" max="9042" width="10.42578125" style="2" bestFit="1" customWidth="1"/>
    <col min="9043" max="9060" width="8.85546875" style="2"/>
    <col min="9061" max="9061" width="10.42578125" style="2" bestFit="1" customWidth="1"/>
    <col min="9062" max="9079" width="8.85546875" style="2"/>
    <col min="9080" max="9080" width="10.42578125" style="2" bestFit="1" customWidth="1"/>
    <col min="9081" max="9217" width="8.85546875" style="2"/>
    <col min="9218" max="9218" width="5.7109375" style="2" customWidth="1"/>
    <col min="9219" max="9219" width="38.140625" style="2" bestFit="1" customWidth="1"/>
    <col min="9220" max="9228" width="12.7109375" style="2" customWidth="1"/>
    <col min="9229" max="9240" width="8.85546875" style="2"/>
    <col min="9241" max="9241" width="10.42578125" style="2" bestFit="1" customWidth="1"/>
    <col min="9242" max="9259" width="8.85546875" style="2"/>
    <col min="9260" max="9260" width="10.42578125" style="2" bestFit="1" customWidth="1"/>
    <col min="9261" max="9278" width="8.85546875" style="2"/>
    <col min="9279" max="9279" width="10.42578125" style="2" bestFit="1" customWidth="1"/>
    <col min="9280" max="9297" width="8.85546875" style="2"/>
    <col min="9298" max="9298" width="10.42578125" style="2" bestFit="1" customWidth="1"/>
    <col min="9299" max="9316" width="8.85546875" style="2"/>
    <col min="9317" max="9317" width="10.42578125" style="2" bestFit="1" customWidth="1"/>
    <col min="9318" max="9335" width="8.85546875" style="2"/>
    <col min="9336" max="9336" width="10.42578125" style="2" bestFit="1" customWidth="1"/>
    <col min="9337" max="9473" width="8.85546875" style="2"/>
    <col min="9474" max="9474" width="5.7109375" style="2" customWidth="1"/>
    <col min="9475" max="9475" width="38.140625" style="2" bestFit="1" customWidth="1"/>
    <col min="9476" max="9484" width="12.7109375" style="2" customWidth="1"/>
    <col min="9485" max="9496" width="8.85546875" style="2"/>
    <col min="9497" max="9497" width="10.42578125" style="2" bestFit="1" customWidth="1"/>
    <col min="9498" max="9515" width="8.85546875" style="2"/>
    <col min="9516" max="9516" width="10.42578125" style="2" bestFit="1" customWidth="1"/>
    <col min="9517" max="9534" width="8.85546875" style="2"/>
    <col min="9535" max="9535" width="10.42578125" style="2" bestFit="1" customWidth="1"/>
    <col min="9536" max="9553" width="8.85546875" style="2"/>
    <col min="9554" max="9554" width="10.42578125" style="2" bestFit="1" customWidth="1"/>
    <col min="9555" max="9572" width="8.85546875" style="2"/>
    <col min="9573" max="9573" width="10.42578125" style="2" bestFit="1" customWidth="1"/>
    <col min="9574" max="9591" width="8.85546875" style="2"/>
    <col min="9592" max="9592" width="10.42578125" style="2" bestFit="1" customWidth="1"/>
    <col min="9593" max="9729" width="8.85546875" style="2"/>
    <col min="9730" max="9730" width="5.7109375" style="2" customWidth="1"/>
    <col min="9731" max="9731" width="38.140625" style="2" bestFit="1" customWidth="1"/>
    <col min="9732" max="9740" width="12.7109375" style="2" customWidth="1"/>
    <col min="9741" max="9752" width="8.85546875" style="2"/>
    <col min="9753" max="9753" width="10.42578125" style="2" bestFit="1" customWidth="1"/>
    <col min="9754" max="9771" width="8.85546875" style="2"/>
    <col min="9772" max="9772" width="10.42578125" style="2" bestFit="1" customWidth="1"/>
    <col min="9773" max="9790" width="8.85546875" style="2"/>
    <col min="9791" max="9791" width="10.42578125" style="2" bestFit="1" customWidth="1"/>
    <col min="9792" max="9809" width="8.85546875" style="2"/>
    <col min="9810" max="9810" width="10.42578125" style="2" bestFit="1" customWidth="1"/>
    <col min="9811" max="9828" width="8.85546875" style="2"/>
    <col min="9829" max="9829" width="10.42578125" style="2" bestFit="1" customWidth="1"/>
    <col min="9830" max="9847" width="8.85546875" style="2"/>
    <col min="9848" max="9848" width="10.42578125" style="2" bestFit="1" customWidth="1"/>
    <col min="9849" max="9985" width="8.85546875" style="2"/>
    <col min="9986" max="9986" width="5.7109375" style="2" customWidth="1"/>
    <col min="9987" max="9987" width="38.140625" style="2" bestFit="1" customWidth="1"/>
    <col min="9988" max="9996" width="12.7109375" style="2" customWidth="1"/>
    <col min="9997" max="10008" width="8.85546875" style="2"/>
    <col min="10009" max="10009" width="10.42578125" style="2" bestFit="1" customWidth="1"/>
    <col min="10010" max="10027" width="8.85546875" style="2"/>
    <col min="10028" max="10028" width="10.42578125" style="2" bestFit="1" customWidth="1"/>
    <col min="10029" max="10046" width="8.85546875" style="2"/>
    <col min="10047" max="10047" width="10.42578125" style="2" bestFit="1" customWidth="1"/>
    <col min="10048" max="10065" width="8.85546875" style="2"/>
    <col min="10066" max="10066" width="10.42578125" style="2" bestFit="1" customWidth="1"/>
    <col min="10067" max="10084" width="8.85546875" style="2"/>
    <col min="10085" max="10085" width="10.42578125" style="2" bestFit="1" customWidth="1"/>
    <col min="10086" max="10103" width="8.85546875" style="2"/>
    <col min="10104" max="10104" width="10.42578125" style="2" bestFit="1" customWidth="1"/>
    <col min="10105" max="10241" width="8.85546875" style="2"/>
    <col min="10242" max="10242" width="5.7109375" style="2" customWidth="1"/>
    <col min="10243" max="10243" width="38.140625" style="2" bestFit="1" customWidth="1"/>
    <col min="10244" max="10252" width="12.7109375" style="2" customWidth="1"/>
    <col min="10253" max="10264" width="8.85546875" style="2"/>
    <col min="10265" max="10265" width="10.42578125" style="2" bestFit="1" customWidth="1"/>
    <col min="10266" max="10283" width="8.85546875" style="2"/>
    <col min="10284" max="10284" width="10.42578125" style="2" bestFit="1" customWidth="1"/>
    <col min="10285" max="10302" width="8.85546875" style="2"/>
    <col min="10303" max="10303" width="10.42578125" style="2" bestFit="1" customWidth="1"/>
    <col min="10304" max="10321" width="8.85546875" style="2"/>
    <col min="10322" max="10322" width="10.42578125" style="2" bestFit="1" customWidth="1"/>
    <col min="10323" max="10340" width="8.85546875" style="2"/>
    <col min="10341" max="10341" width="10.42578125" style="2" bestFit="1" customWidth="1"/>
    <col min="10342" max="10359" width="8.85546875" style="2"/>
    <col min="10360" max="10360" width="10.42578125" style="2" bestFit="1" customWidth="1"/>
    <col min="10361" max="10497" width="8.85546875" style="2"/>
    <col min="10498" max="10498" width="5.7109375" style="2" customWidth="1"/>
    <col min="10499" max="10499" width="38.140625" style="2" bestFit="1" customWidth="1"/>
    <col min="10500" max="10508" width="12.7109375" style="2" customWidth="1"/>
    <col min="10509" max="10520" width="8.85546875" style="2"/>
    <col min="10521" max="10521" width="10.42578125" style="2" bestFit="1" customWidth="1"/>
    <col min="10522" max="10539" width="8.85546875" style="2"/>
    <col min="10540" max="10540" width="10.42578125" style="2" bestFit="1" customWidth="1"/>
    <col min="10541" max="10558" width="8.85546875" style="2"/>
    <col min="10559" max="10559" width="10.42578125" style="2" bestFit="1" customWidth="1"/>
    <col min="10560" max="10577" width="8.85546875" style="2"/>
    <col min="10578" max="10578" width="10.42578125" style="2" bestFit="1" customWidth="1"/>
    <col min="10579" max="10596" width="8.85546875" style="2"/>
    <col min="10597" max="10597" width="10.42578125" style="2" bestFit="1" customWidth="1"/>
    <col min="10598" max="10615" width="8.85546875" style="2"/>
    <col min="10616" max="10616" width="10.42578125" style="2" bestFit="1" customWidth="1"/>
    <col min="10617" max="10753" width="8.85546875" style="2"/>
    <col min="10754" max="10754" width="5.7109375" style="2" customWidth="1"/>
    <col min="10755" max="10755" width="38.140625" style="2" bestFit="1" customWidth="1"/>
    <col min="10756" max="10764" width="12.7109375" style="2" customWidth="1"/>
    <col min="10765" max="10776" width="8.85546875" style="2"/>
    <col min="10777" max="10777" width="10.42578125" style="2" bestFit="1" customWidth="1"/>
    <col min="10778" max="10795" width="8.85546875" style="2"/>
    <col min="10796" max="10796" width="10.42578125" style="2" bestFit="1" customWidth="1"/>
    <col min="10797" max="10814" width="8.85546875" style="2"/>
    <col min="10815" max="10815" width="10.42578125" style="2" bestFit="1" customWidth="1"/>
    <col min="10816" max="10833" width="8.85546875" style="2"/>
    <col min="10834" max="10834" width="10.42578125" style="2" bestFit="1" customWidth="1"/>
    <col min="10835" max="10852" width="8.85546875" style="2"/>
    <col min="10853" max="10853" width="10.42578125" style="2" bestFit="1" customWidth="1"/>
    <col min="10854" max="10871" width="8.85546875" style="2"/>
    <col min="10872" max="10872" width="10.42578125" style="2" bestFit="1" customWidth="1"/>
    <col min="10873" max="11009" width="8.85546875" style="2"/>
    <col min="11010" max="11010" width="5.7109375" style="2" customWidth="1"/>
    <col min="11011" max="11011" width="38.140625" style="2" bestFit="1" customWidth="1"/>
    <col min="11012" max="11020" width="12.7109375" style="2" customWidth="1"/>
    <col min="11021" max="11032" width="8.85546875" style="2"/>
    <col min="11033" max="11033" width="10.42578125" style="2" bestFit="1" customWidth="1"/>
    <col min="11034" max="11051" width="8.85546875" style="2"/>
    <col min="11052" max="11052" width="10.42578125" style="2" bestFit="1" customWidth="1"/>
    <col min="11053" max="11070" width="8.85546875" style="2"/>
    <col min="11071" max="11071" width="10.42578125" style="2" bestFit="1" customWidth="1"/>
    <col min="11072" max="11089" width="8.85546875" style="2"/>
    <col min="11090" max="11090" width="10.42578125" style="2" bestFit="1" customWidth="1"/>
    <col min="11091" max="11108" width="8.85546875" style="2"/>
    <col min="11109" max="11109" width="10.42578125" style="2" bestFit="1" customWidth="1"/>
    <col min="11110" max="11127" width="8.85546875" style="2"/>
    <col min="11128" max="11128" width="10.42578125" style="2" bestFit="1" customWidth="1"/>
    <col min="11129" max="11265" width="8.85546875" style="2"/>
    <col min="11266" max="11266" width="5.7109375" style="2" customWidth="1"/>
    <col min="11267" max="11267" width="38.140625" style="2" bestFit="1" customWidth="1"/>
    <col min="11268" max="11276" width="12.7109375" style="2" customWidth="1"/>
    <col min="11277" max="11288" width="8.85546875" style="2"/>
    <col min="11289" max="11289" width="10.42578125" style="2" bestFit="1" customWidth="1"/>
    <col min="11290" max="11307" width="8.85546875" style="2"/>
    <col min="11308" max="11308" width="10.42578125" style="2" bestFit="1" customWidth="1"/>
    <col min="11309" max="11326" width="8.85546875" style="2"/>
    <col min="11327" max="11327" width="10.42578125" style="2" bestFit="1" customWidth="1"/>
    <col min="11328" max="11345" width="8.85546875" style="2"/>
    <col min="11346" max="11346" width="10.42578125" style="2" bestFit="1" customWidth="1"/>
    <col min="11347" max="11364" width="8.85546875" style="2"/>
    <col min="11365" max="11365" width="10.42578125" style="2" bestFit="1" customWidth="1"/>
    <col min="11366" max="11383" width="8.85546875" style="2"/>
    <col min="11384" max="11384" width="10.42578125" style="2" bestFit="1" customWidth="1"/>
    <col min="11385" max="11521" width="8.85546875" style="2"/>
    <col min="11522" max="11522" width="5.7109375" style="2" customWidth="1"/>
    <col min="11523" max="11523" width="38.140625" style="2" bestFit="1" customWidth="1"/>
    <col min="11524" max="11532" width="12.7109375" style="2" customWidth="1"/>
    <col min="11533" max="11544" width="8.85546875" style="2"/>
    <col min="11545" max="11545" width="10.42578125" style="2" bestFit="1" customWidth="1"/>
    <col min="11546" max="11563" width="8.85546875" style="2"/>
    <col min="11564" max="11564" width="10.42578125" style="2" bestFit="1" customWidth="1"/>
    <col min="11565" max="11582" width="8.85546875" style="2"/>
    <col min="11583" max="11583" width="10.42578125" style="2" bestFit="1" customWidth="1"/>
    <col min="11584" max="11601" width="8.85546875" style="2"/>
    <col min="11602" max="11602" width="10.42578125" style="2" bestFit="1" customWidth="1"/>
    <col min="11603" max="11620" width="8.85546875" style="2"/>
    <col min="11621" max="11621" width="10.42578125" style="2" bestFit="1" customWidth="1"/>
    <col min="11622" max="11639" width="8.85546875" style="2"/>
    <col min="11640" max="11640" width="10.42578125" style="2" bestFit="1" customWidth="1"/>
    <col min="11641" max="11777" width="8.85546875" style="2"/>
    <col min="11778" max="11778" width="5.7109375" style="2" customWidth="1"/>
    <col min="11779" max="11779" width="38.140625" style="2" bestFit="1" customWidth="1"/>
    <col min="11780" max="11788" width="12.7109375" style="2" customWidth="1"/>
    <col min="11789" max="11800" width="8.85546875" style="2"/>
    <col min="11801" max="11801" width="10.42578125" style="2" bestFit="1" customWidth="1"/>
    <col min="11802" max="11819" width="8.85546875" style="2"/>
    <col min="11820" max="11820" width="10.42578125" style="2" bestFit="1" customWidth="1"/>
    <col min="11821" max="11838" width="8.85546875" style="2"/>
    <col min="11839" max="11839" width="10.42578125" style="2" bestFit="1" customWidth="1"/>
    <col min="11840" max="11857" width="8.85546875" style="2"/>
    <col min="11858" max="11858" width="10.42578125" style="2" bestFit="1" customWidth="1"/>
    <col min="11859" max="11876" width="8.85546875" style="2"/>
    <col min="11877" max="11877" width="10.42578125" style="2" bestFit="1" customWidth="1"/>
    <col min="11878" max="11895" width="8.85546875" style="2"/>
    <col min="11896" max="11896" width="10.42578125" style="2" bestFit="1" customWidth="1"/>
    <col min="11897" max="12033" width="8.85546875" style="2"/>
    <col min="12034" max="12034" width="5.7109375" style="2" customWidth="1"/>
    <col min="12035" max="12035" width="38.140625" style="2" bestFit="1" customWidth="1"/>
    <col min="12036" max="12044" width="12.7109375" style="2" customWidth="1"/>
    <col min="12045" max="12056" width="8.85546875" style="2"/>
    <col min="12057" max="12057" width="10.42578125" style="2" bestFit="1" customWidth="1"/>
    <col min="12058" max="12075" width="8.85546875" style="2"/>
    <col min="12076" max="12076" width="10.42578125" style="2" bestFit="1" customWidth="1"/>
    <col min="12077" max="12094" width="8.85546875" style="2"/>
    <col min="12095" max="12095" width="10.42578125" style="2" bestFit="1" customWidth="1"/>
    <col min="12096" max="12113" width="8.85546875" style="2"/>
    <col min="12114" max="12114" width="10.42578125" style="2" bestFit="1" customWidth="1"/>
    <col min="12115" max="12132" width="8.85546875" style="2"/>
    <col min="12133" max="12133" width="10.42578125" style="2" bestFit="1" customWidth="1"/>
    <col min="12134" max="12151" width="8.85546875" style="2"/>
    <col min="12152" max="12152" width="10.42578125" style="2" bestFit="1" customWidth="1"/>
    <col min="12153" max="12289" width="8.85546875" style="2"/>
    <col min="12290" max="12290" width="5.7109375" style="2" customWidth="1"/>
    <col min="12291" max="12291" width="38.140625" style="2" bestFit="1" customWidth="1"/>
    <col min="12292" max="12300" width="12.7109375" style="2" customWidth="1"/>
    <col min="12301" max="12312" width="8.85546875" style="2"/>
    <col min="12313" max="12313" width="10.42578125" style="2" bestFit="1" customWidth="1"/>
    <col min="12314" max="12331" width="8.85546875" style="2"/>
    <col min="12332" max="12332" width="10.42578125" style="2" bestFit="1" customWidth="1"/>
    <col min="12333" max="12350" width="8.85546875" style="2"/>
    <col min="12351" max="12351" width="10.42578125" style="2" bestFit="1" customWidth="1"/>
    <col min="12352" max="12369" width="8.85546875" style="2"/>
    <col min="12370" max="12370" width="10.42578125" style="2" bestFit="1" customWidth="1"/>
    <col min="12371" max="12388" width="8.85546875" style="2"/>
    <col min="12389" max="12389" width="10.42578125" style="2" bestFit="1" customWidth="1"/>
    <col min="12390" max="12407" width="8.85546875" style="2"/>
    <col min="12408" max="12408" width="10.42578125" style="2" bestFit="1" customWidth="1"/>
    <col min="12409" max="12545" width="8.85546875" style="2"/>
    <col min="12546" max="12546" width="5.7109375" style="2" customWidth="1"/>
    <col min="12547" max="12547" width="38.140625" style="2" bestFit="1" customWidth="1"/>
    <col min="12548" max="12556" width="12.7109375" style="2" customWidth="1"/>
    <col min="12557" max="12568" width="8.85546875" style="2"/>
    <col min="12569" max="12569" width="10.42578125" style="2" bestFit="1" customWidth="1"/>
    <col min="12570" max="12587" width="8.85546875" style="2"/>
    <col min="12588" max="12588" width="10.42578125" style="2" bestFit="1" customWidth="1"/>
    <col min="12589" max="12606" width="8.85546875" style="2"/>
    <col min="12607" max="12607" width="10.42578125" style="2" bestFit="1" customWidth="1"/>
    <col min="12608" max="12625" width="8.85546875" style="2"/>
    <col min="12626" max="12626" width="10.42578125" style="2" bestFit="1" customWidth="1"/>
    <col min="12627" max="12644" width="8.85546875" style="2"/>
    <col min="12645" max="12645" width="10.42578125" style="2" bestFit="1" customWidth="1"/>
    <col min="12646" max="12663" width="8.85546875" style="2"/>
    <col min="12664" max="12664" width="10.42578125" style="2" bestFit="1" customWidth="1"/>
    <col min="12665" max="12801" width="8.85546875" style="2"/>
    <col min="12802" max="12802" width="5.7109375" style="2" customWidth="1"/>
    <col min="12803" max="12803" width="38.140625" style="2" bestFit="1" customWidth="1"/>
    <col min="12804" max="12812" width="12.7109375" style="2" customWidth="1"/>
    <col min="12813" max="12824" width="8.85546875" style="2"/>
    <col min="12825" max="12825" width="10.42578125" style="2" bestFit="1" customWidth="1"/>
    <col min="12826" max="12843" width="8.85546875" style="2"/>
    <col min="12844" max="12844" width="10.42578125" style="2" bestFit="1" customWidth="1"/>
    <col min="12845" max="12862" width="8.85546875" style="2"/>
    <col min="12863" max="12863" width="10.42578125" style="2" bestFit="1" customWidth="1"/>
    <col min="12864" max="12881" width="8.85546875" style="2"/>
    <col min="12882" max="12882" width="10.42578125" style="2" bestFit="1" customWidth="1"/>
    <col min="12883" max="12900" width="8.85546875" style="2"/>
    <col min="12901" max="12901" width="10.42578125" style="2" bestFit="1" customWidth="1"/>
    <col min="12902" max="12919" width="8.85546875" style="2"/>
    <col min="12920" max="12920" width="10.42578125" style="2" bestFit="1" customWidth="1"/>
    <col min="12921" max="13057" width="8.85546875" style="2"/>
    <col min="13058" max="13058" width="5.7109375" style="2" customWidth="1"/>
    <col min="13059" max="13059" width="38.140625" style="2" bestFit="1" customWidth="1"/>
    <col min="13060" max="13068" width="12.7109375" style="2" customWidth="1"/>
    <col min="13069" max="13080" width="8.85546875" style="2"/>
    <col min="13081" max="13081" width="10.42578125" style="2" bestFit="1" customWidth="1"/>
    <col min="13082" max="13099" width="8.85546875" style="2"/>
    <col min="13100" max="13100" width="10.42578125" style="2" bestFit="1" customWidth="1"/>
    <col min="13101" max="13118" width="8.85546875" style="2"/>
    <col min="13119" max="13119" width="10.42578125" style="2" bestFit="1" customWidth="1"/>
    <col min="13120" max="13137" width="8.85546875" style="2"/>
    <col min="13138" max="13138" width="10.42578125" style="2" bestFit="1" customWidth="1"/>
    <col min="13139" max="13156" width="8.85546875" style="2"/>
    <col min="13157" max="13157" width="10.42578125" style="2" bestFit="1" customWidth="1"/>
    <col min="13158" max="13175" width="8.85546875" style="2"/>
    <col min="13176" max="13176" width="10.42578125" style="2" bestFit="1" customWidth="1"/>
    <col min="13177" max="13313" width="8.85546875" style="2"/>
    <col min="13314" max="13314" width="5.7109375" style="2" customWidth="1"/>
    <col min="13315" max="13315" width="38.140625" style="2" bestFit="1" customWidth="1"/>
    <col min="13316" max="13324" width="12.7109375" style="2" customWidth="1"/>
    <col min="13325" max="13336" width="8.85546875" style="2"/>
    <col min="13337" max="13337" width="10.42578125" style="2" bestFit="1" customWidth="1"/>
    <col min="13338" max="13355" width="8.85546875" style="2"/>
    <col min="13356" max="13356" width="10.42578125" style="2" bestFit="1" customWidth="1"/>
    <col min="13357" max="13374" width="8.85546875" style="2"/>
    <col min="13375" max="13375" width="10.42578125" style="2" bestFit="1" customWidth="1"/>
    <col min="13376" max="13393" width="8.85546875" style="2"/>
    <col min="13394" max="13394" width="10.42578125" style="2" bestFit="1" customWidth="1"/>
    <col min="13395" max="13412" width="8.85546875" style="2"/>
    <col min="13413" max="13413" width="10.42578125" style="2" bestFit="1" customWidth="1"/>
    <col min="13414" max="13431" width="8.85546875" style="2"/>
    <col min="13432" max="13432" width="10.42578125" style="2" bestFit="1" customWidth="1"/>
    <col min="13433" max="13569" width="8.85546875" style="2"/>
    <col min="13570" max="13570" width="5.7109375" style="2" customWidth="1"/>
    <col min="13571" max="13571" width="38.140625" style="2" bestFit="1" customWidth="1"/>
    <col min="13572" max="13580" width="12.7109375" style="2" customWidth="1"/>
    <col min="13581" max="13592" width="8.85546875" style="2"/>
    <col min="13593" max="13593" width="10.42578125" style="2" bestFit="1" customWidth="1"/>
    <col min="13594" max="13611" width="8.85546875" style="2"/>
    <col min="13612" max="13612" width="10.42578125" style="2" bestFit="1" customWidth="1"/>
    <col min="13613" max="13630" width="8.85546875" style="2"/>
    <col min="13631" max="13631" width="10.42578125" style="2" bestFit="1" customWidth="1"/>
    <col min="13632" max="13649" width="8.85546875" style="2"/>
    <col min="13650" max="13650" width="10.42578125" style="2" bestFit="1" customWidth="1"/>
    <col min="13651" max="13668" width="8.85546875" style="2"/>
    <col min="13669" max="13669" width="10.42578125" style="2" bestFit="1" customWidth="1"/>
    <col min="13670" max="13687" width="8.85546875" style="2"/>
    <col min="13688" max="13688" width="10.42578125" style="2" bestFit="1" customWidth="1"/>
    <col min="13689" max="13825" width="8.85546875" style="2"/>
    <col min="13826" max="13826" width="5.7109375" style="2" customWidth="1"/>
    <col min="13827" max="13827" width="38.140625" style="2" bestFit="1" customWidth="1"/>
    <col min="13828" max="13836" width="12.7109375" style="2" customWidth="1"/>
    <col min="13837" max="13848" width="8.85546875" style="2"/>
    <col min="13849" max="13849" width="10.42578125" style="2" bestFit="1" customWidth="1"/>
    <col min="13850" max="13867" width="8.85546875" style="2"/>
    <col min="13868" max="13868" width="10.42578125" style="2" bestFit="1" customWidth="1"/>
    <col min="13869" max="13886" width="8.85546875" style="2"/>
    <col min="13887" max="13887" width="10.42578125" style="2" bestFit="1" customWidth="1"/>
    <col min="13888" max="13905" width="8.85546875" style="2"/>
    <col min="13906" max="13906" width="10.42578125" style="2" bestFit="1" customWidth="1"/>
    <col min="13907" max="13924" width="8.85546875" style="2"/>
    <col min="13925" max="13925" width="10.42578125" style="2" bestFit="1" customWidth="1"/>
    <col min="13926" max="13943" width="8.85546875" style="2"/>
    <col min="13944" max="13944" width="10.42578125" style="2" bestFit="1" customWidth="1"/>
    <col min="13945" max="14081" width="8.85546875" style="2"/>
    <col min="14082" max="14082" width="5.7109375" style="2" customWidth="1"/>
    <col min="14083" max="14083" width="38.140625" style="2" bestFit="1" customWidth="1"/>
    <col min="14084" max="14092" width="12.7109375" style="2" customWidth="1"/>
    <col min="14093" max="14104" width="8.85546875" style="2"/>
    <col min="14105" max="14105" width="10.42578125" style="2" bestFit="1" customWidth="1"/>
    <col min="14106" max="14123" width="8.85546875" style="2"/>
    <col min="14124" max="14124" width="10.42578125" style="2" bestFit="1" customWidth="1"/>
    <col min="14125" max="14142" width="8.85546875" style="2"/>
    <col min="14143" max="14143" width="10.42578125" style="2" bestFit="1" customWidth="1"/>
    <col min="14144" max="14161" width="8.85546875" style="2"/>
    <col min="14162" max="14162" width="10.42578125" style="2" bestFit="1" customWidth="1"/>
    <col min="14163" max="14180" width="8.85546875" style="2"/>
    <col min="14181" max="14181" width="10.42578125" style="2" bestFit="1" customWidth="1"/>
    <col min="14182" max="14199" width="8.85546875" style="2"/>
    <col min="14200" max="14200" width="10.42578125" style="2" bestFit="1" customWidth="1"/>
    <col min="14201" max="14337" width="8.85546875" style="2"/>
    <col min="14338" max="14338" width="5.7109375" style="2" customWidth="1"/>
    <col min="14339" max="14339" width="38.140625" style="2" bestFit="1" customWidth="1"/>
    <col min="14340" max="14348" width="12.7109375" style="2" customWidth="1"/>
    <col min="14349" max="14360" width="8.85546875" style="2"/>
    <col min="14361" max="14361" width="10.42578125" style="2" bestFit="1" customWidth="1"/>
    <col min="14362" max="14379" width="8.85546875" style="2"/>
    <col min="14380" max="14380" width="10.42578125" style="2" bestFit="1" customWidth="1"/>
    <col min="14381" max="14398" width="8.85546875" style="2"/>
    <col min="14399" max="14399" width="10.42578125" style="2" bestFit="1" customWidth="1"/>
    <col min="14400" max="14417" width="8.85546875" style="2"/>
    <col min="14418" max="14418" width="10.42578125" style="2" bestFit="1" customWidth="1"/>
    <col min="14419" max="14436" width="8.85546875" style="2"/>
    <col min="14437" max="14437" width="10.42578125" style="2" bestFit="1" customWidth="1"/>
    <col min="14438" max="14455" width="8.85546875" style="2"/>
    <col min="14456" max="14456" width="10.42578125" style="2" bestFit="1" customWidth="1"/>
    <col min="14457" max="14593" width="8.85546875" style="2"/>
    <col min="14594" max="14594" width="5.7109375" style="2" customWidth="1"/>
    <col min="14595" max="14595" width="38.140625" style="2" bestFit="1" customWidth="1"/>
    <col min="14596" max="14604" width="12.7109375" style="2" customWidth="1"/>
    <col min="14605" max="14616" width="8.85546875" style="2"/>
    <col min="14617" max="14617" width="10.42578125" style="2" bestFit="1" customWidth="1"/>
    <col min="14618" max="14635" width="8.85546875" style="2"/>
    <col min="14636" max="14636" width="10.42578125" style="2" bestFit="1" customWidth="1"/>
    <col min="14637" max="14654" width="8.85546875" style="2"/>
    <col min="14655" max="14655" width="10.42578125" style="2" bestFit="1" customWidth="1"/>
    <col min="14656" max="14673" width="8.85546875" style="2"/>
    <col min="14674" max="14674" width="10.42578125" style="2" bestFit="1" customWidth="1"/>
    <col min="14675" max="14692" width="8.85546875" style="2"/>
    <col min="14693" max="14693" width="10.42578125" style="2" bestFit="1" customWidth="1"/>
    <col min="14694" max="14711" width="8.85546875" style="2"/>
    <col min="14712" max="14712" width="10.42578125" style="2" bestFit="1" customWidth="1"/>
    <col min="14713" max="14849" width="8.85546875" style="2"/>
    <col min="14850" max="14850" width="5.7109375" style="2" customWidth="1"/>
    <col min="14851" max="14851" width="38.140625" style="2" bestFit="1" customWidth="1"/>
    <col min="14852" max="14860" width="12.7109375" style="2" customWidth="1"/>
    <col min="14861" max="14872" width="8.85546875" style="2"/>
    <col min="14873" max="14873" width="10.42578125" style="2" bestFit="1" customWidth="1"/>
    <col min="14874" max="14891" width="8.85546875" style="2"/>
    <col min="14892" max="14892" width="10.42578125" style="2" bestFit="1" customWidth="1"/>
    <col min="14893" max="14910" width="8.85546875" style="2"/>
    <col min="14911" max="14911" width="10.42578125" style="2" bestFit="1" customWidth="1"/>
    <col min="14912" max="14929" width="8.85546875" style="2"/>
    <col min="14930" max="14930" width="10.42578125" style="2" bestFit="1" customWidth="1"/>
    <col min="14931" max="14948" width="8.85546875" style="2"/>
    <col min="14949" max="14949" width="10.42578125" style="2" bestFit="1" customWidth="1"/>
    <col min="14950" max="14967" width="8.85546875" style="2"/>
    <col min="14968" max="14968" width="10.42578125" style="2" bestFit="1" customWidth="1"/>
    <col min="14969" max="15105" width="8.85546875" style="2"/>
    <col min="15106" max="15106" width="5.7109375" style="2" customWidth="1"/>
    <col min="15107" max="15107" width="38.140625" style="2" bestFit="1" customWidth="1"/>
    <col min="15108" max="15116" width="12.7109375" style="2" customWidth="1"/>
    <col min="15117" max="15128" width="8.85546875" style="2"/>
    <col min="15129" max="15129" width="10.42578125" style="2" bestFit="1" customWidth="1"/>
    <col min="15130" max="15147" width="8.85546875" style="2"/>
    <col min="15148" max="15148" width="10.42578125" style="2" bestFit="1" customWidth="1"/>
    <col min="15149" max="15166" width="8.85546875" style="2"/>
    <col min="15167" max="15167" width="10.42578125" style="2" bestFit="1" customWidth="1"/>
    <col min="15168" max="15185" width="8.85546875" style="2"/>
    <col min="15186" max="15186" width="10.42578125" style="2" bestFit="1" customWidth="1"/>
    <col min="15187" max="15204" width="8.85546875" style="2"/>
    <col min="15205" max="15205" width="10.42578125" style="2" bestFit="1" customWidth="1"/>
    <col min="15206" max="15223" width="8.85546875" style="2"/>
    <col min="15224" max="15224" width="10.42578125" style="2" bestFit="1" customWidth="1"/>
    <col min="15225" max="15361" width="8.85546875" style="2"/>
    <col min="15362" max="15362" width="5.7109375" style="2" customWidth="1"/>
    <col min="15363" max="15363" width="38.140625" style="2" bestFit="1" customWidth="1"/>
    <col min="15364" max="15372" width="12.7109375" style="2" customWidth="1"/>
    <col min="15373" max="15384" width="8.85546875" style="2"/>
    <col min="15385" max="15385" width="10.42578125" style="2" bestFit="1" customWidth="1"/>
    <col min="15386" max="15403" width="8.85546875" style="2"/>
    <col min="15404" max="15404" width="10.42578125" style="2" bestFit="1" customWidth="1"/>
    <col min="15405" max="15422" width="8.85546875" style="2"/>
    <col min="15423" max="15423" width="10.42578125" style="2" bestFit="1" customWidth="1"/>
    <col min="15424" max="15441" width="8.85546875" style="2"/>
    <col min="15442" max="15442" width="10.42578125" style="2" bestFit="1" customWidth="1"/>
    <col min="15443" max="15460" width="8.85546875" style="2"/>
    <col min="15461" max="15461" width="10.42578125" style="2" bestFit="1" customWidth="1"/>
    <col min="15462" max="15479" width="8.85546875" style="2"/>
    <col min="15480" max="15480" width="10.42578125" style="2" bestFit="1" customWidth="1"/>
    <col min="15481" max="15617" width="8.85546875" style="2"/>
    <col min="15618" max="15618" width="5.7109375" style="2" customWidth="1"/>
    <col min="15619" max="15619" width="38.140625" style="2" bestFit="1" customWidth="1"/>
    <col min="15620" max="15628" width="12.7109375" style="2" customWidth="1"/>
    <col min="15629" max="15640" width="8.85546875" style="2"/>
    <col min="15641" max="15641" width="10.42578125" style="2" bestFit="1" customWidth="1"/>
    <col min="15642" max="15659" width="8.85546875" style="2"/>
    <col min="15660" max="15660" width="10.42578125" style="2" bestFit="1" customWidth="1"/>
    <col min="15661" max="15678" width="8.85546875" style="2"/>
    <col min="15679" max="15679" width="10.42578125" style="2" bestFit="1" customWidth="1"/>
    <col min="15680" max="15697" width="8.85546875" style="2"/>
    <col min="15698" max="15698" width="10.42578125" style="2" bestFit="1" customWidth="1"/>
    <col min="15699" max="15716" width="8.85546875" style="2"/>
    <col min="15717" max="15717" width="10.42578125" style="2" bestFit="1" customWidth="1"/>
    <col min="15718" max="15735" width="8.85546875" style="2"/>
    <col min="15736" max="15736" width="10.42578125" style="2" bestFit="1" customWidth="1"/>
    <col min="15737" max="15873" width="8.85546875" style="2"/>
    <col min="15874" max="15874" width="5.7109375" style="2" customWidth="1"/>
    <col min="15875" max="15875" width="38.140625" style="2" bestFit="1" customWidth="1"/>
    <col min="15876" max="15884" width="12.7109375" style="2" customWidth="1"/>
    <col min="15885" max="15896" width="8.85546875" style="2"/>
    <col min="15897" max="15897" width="10.42578125" style="2" bestFit="1" customWidth="1"/>
    <col min="15898" max="15915" width="8.85546875" style="2"/>
    <col min="15916" max="15916" width="10.42578125" style="2" bestFit="1" customWidth="1"/>
    <col min="15917" max="15934" width="8.85546875" style="2"/>
    <col min="15935" max="15935" width="10.42578125" style="2" bestFit="1" customWidth="1"/>
    <col min="15936" max="15953" width="8.85546875" style="2"/>
    <col min="15954" max="15954" width="10.42578125" style="2" bestFit="1" customWidth="1"/>
    <col min="15955" max="15972" width="8.85546875" style="2"/>
    <col min="15973" max="15973" width="10.42578125" style="2" bestFit="1" customWidth="1"/>
    <col min="15974" max="15991" width="8.85546875" style="2"/>
    <col min="15992" max="15992" width="10.42578125" style="2" bestFit="1" customWidth="1"/>
    <col min="15993" max="16129" width="8.85546875" style="2"/>
    <col min="16130" max="16130" width="5.7109375" style="2" customWidth="1"/>
    <col min="16131" max="16131" width="38.140625" style="2" bestFit="1" customWidth="1"/>
    <col min="16132" max="16140" width="12.7109375" style="2" customWidth="1"/>
    <col min="16141" max="16152" width="8.85546875" style="2"/>
    <col min="16153" max="16153" width="10.42578125" style="2" bestFit="1" customWidth="1"/>
    <col min="16154" max="16171" width="8.85546875" style="2"/>
    <col min="16172" max="16172" width="10.42578125" style="2" bestFit="1" customWidth="1"/>
    <col min="16173" max="16190" width="8.85546875" style="2"/>
    <col min="16191" max="16191" width="10.42578125" style="2" bestFit="1" customWidth="1"/>
    <col min="16192" max="16209" width="8.85546875" style="2"/>
    <col min="16210" max="16210" width="10.42578125" style="2" bestFit="1" customWidth="1"/>
    <col min="16211" max="16228" width="8.85546875" style="2"/>
    <col min="16229" max="16229" width="10.42578125" style="2" bestFit="1" customWidth="1"/>
    <col min="16230" max="16247" width="8.85546875" style="2"/>
    <col min="16248" max="16248" width="10.42578125" style="2" bestFit="1" customWidth="1"/>
    <col min="16249" max="16384" width="8.85546875" style="2"/>
  </cols>
  <sheetData>
    <row r="1" spans="2:12" s="11" customFormat="1" ht="18.75">
      <c r="B1" s="12" t="s">
        <v>76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2:12">
      <c r="B2" s="1"/>
      <c r="C2" s="1"/>
      <c r="D2" s="1">
        <v>2010</v>
      </c>
      <c r="E2" s="1">
        <v>2015</v>
      </c>
      <c r="F2" s="1">
        <v>2020</v>
      </c>
      <c r="G2" s="1">
        <v>2025</v>
      </c>
      <c r="H2" s="1">
        <v>2030</v>
      </c>
      <c r="I2" s="1">
        <v>2035</v>
      </c>
      <c r="J2" s="1">
        <v>2040</v>
      </c>
      <c r="K2" s="1">
        <v>2045</v>
      </c>
      <c r="L2" s="1">
        <v>2050</v>
      </c>
    </row>
    <row r="3" spans="2:12">
      <c r="B3" s="3" t="s">
        <v>0</v>
      </c>
    </row>
    <row r="4" spans="2:12">
      <c r="C4" s="2" t="s">
        <v>1</v>
      </c>
      <c r="D4" s="4">
        <v>147122</v>
      </c>
      <c r="E4" s="4">
        <v>156971</v>
      </c>
      <c r="F4" s="4">
        <v>167183.77904315182</v>
      </c>
      <c r="G4" s="4">
        <v>177947.57950016626</v>
      </c>
      <c r="H4" s="4">
        <v>188588.41319520382</v>
      </c>
      <c r="I4" s="4">
        <v>197999.7937428609</v>
      </c>
      <c r="J4" s="4">
        <v>206133.82311930062</v>
      </c>
      <c r="K4" s="4">
        <v>212967.11657631418</v>
      </c>
      <c r="L4" s="4">
        <v>218467.93496868404</v>
      </c>
    </row>
    <row r="5" spans="2:12">
      <c r="C5" s="2" t="s">
        <v>2</v>
      </c>
      <c r="D5" s="5">
        <f t="shared" ref="D5:L5" si="0">D4/444</f>
        <v>331.35585585585585</v>
      </c>
      <c r="E5" s="5">
        <f t="shared" si="0"/>
        <v>353.5382882882883</v>
      </c>
      <c r="F5" s="5">
        <f t="shared" si="0"/>
        <v>376.54004288998158</v>
      </c>
      <c r="G5" s="5">
        <f t="shared" si="0"/>
        <v>400.78283671208618</v>
      </c>
      <c r="H5" s="5">
        <f t="shared" si="0"/>
        <v>424.74867836757613</v>
      </c>
      <c r="I5" s="5">
        <f t="shared" si="0"/>
        <v>445.94548140283985</v>
      </c>
      <c r="J5" s="5">
        <f t="shared" si="0"/>
        <v>464.26536738581223</v>
      </c>
      <c r="K5" s="5">
        <f t="shared" si="0"/>
        <v>479.65566796467158</v>
      </c>
      <c r="L5" s="5">
        <f t="shared" si="0"/>
        <v>492.04489857811723</v>
      </c>
    </row>
    <row r="6" spans="2:12">
      <c r="C6" s="2" t="s">
        <v>3</v>
      </c>
      <c r="D6" s="6">
        <v>39.89756532066508</v>
      </c>
      <c r="E6" s="6">
        <v>41.260726221660192</v>
      </c>
      <c r="F6" s="6">
        <v>42.094501097968951</v>
      </c>
      <c r="G6" s="6">
        <v>42.560739952428932</v>
      </c>
      <c r="H6" s="6">
        <v>42.88339217233699</v>
      </c>
      <c r="I6" s="6">
        <v>43.386259235614709</v>
      </c>
      <c r="J6" s="6">
        <v>44.170134578633807</v>
      </c>
      <c r="K6" s="6">
        <v>44.951346666393825</v>
      </c>
      <c r="L6" s="6">
        <v>45.679109612151876</v>
      </c>
    </row>
    <row r="7" spans="2:12">
      <c r="C7" s="2" t="s">
        <v>4</v>
      </c>
      <c r="D7" s="6">
        <v>84.61094449951689</v>
      </c>
      <c r="E7" s="6">
        <v>84.112927819090288</v>
      </c>
      <c r="F7" s="6">
        <v>83.763393126132812</v>
      </c>
      <c r="G7" s="6">
        <v>83.633120741275192</v>
      </c>
      <c r="H7" s="6">
        <v>83.69543410672955</v>
      </c>
      <c r="I7" s="6">
        <v>83.865681783982708</v>
      </c>
      <c r="J7" s="6">
        <v>84.149554450048342</v>
      </c>
      <c r="K7" s="6">
        <v>84.51626621713622</v>
      </c>
      <c r="L7" s="6">
        <v>84.932853265311792</v>
      </c>
    </row>
    <row r="8" spans="2:12">
      <c r="B8" s="3" t="s">
        <v>5</v>
      </c>
    </row>
    <row r="9" spans="2:12">
      <c r="C9" s="2" t="s">
        <v>6</v>
      </c>
      <c r="D9" s="5">
        <v>50.513059224324017</v>
      </c>
      <c r="E9" s="5">
        <v>52.159709970725658</v>
      </c>
      <c r="F9" s="5">
        <v>55.96681416906727</v>
      </c>
      <c r="G9" s="5">
        <v>60.877212201873931</v>
      </c>
      <c r="H9" s="5">
        <v>64.186475839215319</v>
      </c>
      <c r="I9" s="5">
        <v>66.390415597191947</v>
      </c>
      <c r="J9" s="5">
        <v>67.47757040148899</v>
      </c>
      <c r="K9" s="5">
        <v>66.354999176248413</v>
      </c>
      <c r="L9" s="5">
        <v>65.800649764719182</v>
      </c>
    </row>
    <row r="10" spans="2:12">
      <c r="C10" s="2" t="s">
        <v>7</v>
      </c>
      <c r="D10" s="5">
        <v>30.453108535300316</v>
      </c>
      <c r="E10" s="5">
        <v>28.875942692076539</v>
      </c>
      <c r="F10" s="5">
        <v>28.678886816605441</v>
      </c>
      <c r="G10" s="5">
        <v>29.148038219371536</v>
      </c>
      <c r="H10" s="5">
        <v>28.332596914166857</v>
      </c>
      <c r="I10" s="5">
        <v>28.321239828778811</v>
      </c>
      <c r="J10" s="5">
        <v>28.143935125011126</v>
      </c>
      <c r="K10" s="5">
        <v>27.462665062419894</v>
      </c>
      <c r="L10" s="5">
        <v>26.737248808063939</v>
      </c>
    </row>
    <row r="11" spans="2:12">
      <c r="C11" s="2" t="s">
        <v>8</v>
      </c>
      <c r="D11" s="5">
        <v>20.059950689023704</v>
      </c>
      <c r="E11" s="5">
        <v>23.283767278649115</v>
      </c>
      <c r="F11" s="5">
        <v>27.287927352461828</v>
      </c>
      <c r="G11" s="5">
        <v>31.729173982502395</v>
      </c>
      <c r="H11" s="5">
        <v>35.853878925048456</v>
      </c>
      <c r="I11" s="5">
        <v>38.069175768413139</v>
      </c>
      <c r="J11" s="5">
        <v>39.333635276477864</v>
      </c>
      <c r="K11" s="5">
        <v>38.892334113828518</v>
      </c>
      <c r="L11" s="5">
        <v>39.063400956655244</v>
      </c>
    </row>
    <row r="12" spans="2:12">
      <c r="B12" s="3" t="s">
        <v>70</v>
      </c>
    </row>
    <row r="13" spans="2:12">
      <c r="B13" s="3"/>
      <c r="C13" s="2" t="s">
        <v>71</v>
      </c>
      <c r="D13" s="6">
        <f>SUM(D63:D67)/D68*100</f>
        <v>13.327714413887795</v>
      </c>
      <c r="E13" s="6">
        <f t="shared" ref="E13:L13" si="1">SUM(E63:E67)/E68*100</f>
        <v>15.302189576418574</v>
      </c>
      <c r="F13" s="6">
        <f t="shared" si="1"/>
        <v>17.495983038341638</v>
      </c>
      <c r="G13" s="6">
        <f t="shared" si="1"/>
        <v>19.722603063687856</v>
      </c>
      <c r="H13" s="6">
        <f t="shared" si="1"/>
        <v>21.837291251783412</v>
      </c>
      <c r="I13" s="6">
        <f t="shared" si="1"/>
        <v>22.879428260202985</v>
      </c>
      <c r="J13" s="6">
        <f t="shared" si="1"/>
        <v>23.485912281975736</v>
      </c>
      <c r="K13" s="6">
        <f t="shared" si="1"/>
        <v>23.379119537383541</v>
      </c>
      <c r="L13" s="6">
        <f t="shared" si="1"/>
        <v>23.560463129721445</v>
      </c>
    </row>
    <row r="14" spans="2:12">
      <c r="B14" s="3"/>
      <c r="C14" s="2" t="s">
        <v>73</v>
      </c>
      <c r="D14" s="6">
        <f>SUM(D66:D67)/SUM(D63:D67)*100</f>
        <v>21.455528355773154</v>
      </c>
      <c r="E14" s="6">
        <f t="shared" ref="E14:L14" si="2">SUM(E66:E67)/SUM(E63:E67)*100</f>
        <v>21.602830974188176</v>
      </c>
      <c r="F14" s="6">
        <f t="shared" si="2"/>
        <v>21.591603622153578</v>
      </c>
      <c r="G14" s="6">
        <f t="shared" si="2"/>
        <v>21.435442173779766</v>
      </c>
      <c r="H14" s="6">
        <f t="shared" si="2"/>
        <v>23.274590839960474</v>
      </c>
      <c r="I14" s="6">
        <f t="shared" si="2"/>
        <v>26.053175744140685</v>
      </c>
      <c r="J14" s="6">
        <f t="shared" si="2"/>
        <v>29.141911567329455</v>
      </c>
      <c r="K14" s="6">
        <f t="shared" si="2"/>
        <v>33.531834718402315</v>
      </c>
      <c r="L14" s="6">
        <f t="shared" si="2"/>
        <v>34.841054171925528</v>
      </c>
    </row>
    <row r="15" spans="2:12">
      <c r="B15" s="3"/>
      <c r="C15" s="2" t="s">
        <v>72</v>
      </c>
      <c r="D15" s="6">
        <v>4.4114647082823337</v>
      </c>
      <c r="E15" s="6">
        <v>3.8581598667776853</v>
      </c>
      <c r="F15" s="6">
        <v>3.3117323238503538</v>
      </c>
      <c r="G15" s="6">
        <v>2.8513178571811779</v>
      </c>
      <c r="H15" s="6">
        <v>2.5150402870611925</v>
      </c>
      <c r="I15" s="6">
        <v>2.391423670461347</v>
      </c>
      <c r="J15" s="6">
        <v>2.3155360923973851</v>
      </c>
      <c r="K15" s="6">
        <v>2.342936752000178</v>
      </c>
      <c r="L15" s="6">
        <v>2.3346800213295245</v>
      </c>
    </row>
    <row r="17" spans="2:101">
      <c r="B17" s="1"/>
      <c r="C17" s="1"/>
      <c r="D17" s="7" t="s">
        <v>9</v>
      </c>
      <c r="E17" s="7" t="s">
        <v>10</v>
      </c>
      <c r="F17" s="7" t="s">
        <v>11</v>
      </c>
      <c r="G17" s="7" t="s">
        <v>12</v>
      </c>
      <c r="H17" s="7" t="s">
        <v>13</v>
      </c>
      <c r="I17" s="7" t="s">
        <v>14</v>
      </c>
      <c r="J17" s="7" t="s">
        <v>15</v>
      </c>
      <c r="K17" s="7" t="s">
        <v>16</v>
      </c>
      <c r="L17" s="7" t="s">
        <v>17</v>
      </c>
    </row>
    <row r="18" spans="2:101">
      <c r="B18" s="3" t="s">
        <v>18</v>
      </c>
    </row>
    <row r="19" spans="2:101">
      <c r="C19" s="2" t="s">
        <v>19</v>
      </c>
      <c r="D19" s="6">
        <f>LN(D4/135748)/5*100</f>
        <v>1.6092389761582313</v>
      </c>
      <c r="E19" s="6">
        <f t="shared" ref="E19:L19" si="3">LN(E4/D4)/5*100</f>
        <v>1.2959780072495848</v>
      </c>
      <c r="F19" s="6">
        <f t="shared" si="3"/>
        <v>1.2606521148252807</v>
      </c>
      <c r="G19" s="6">
        <f t="shared" si="3"/>
        <v>1.2479065815407109</v>
      </c>
      <c r="H19" s="6">
        <f t="shared" si="3"/>
        <v>1.1615584542883506</v>
      </c>
      <c r="I19" s="6">
        <f t="shared" si="3"/>
        <v>0.97398113095315053</v>
      </c>
      <c r="J19" s="6">
        <f t="shared" si="3"/>
        <v>0.80519191349774621</v>
      </c>
      <c r="K19" s="6">
        <f t="shared" si="3"/>
        <v>0.6522437370854598</v>
      </c>
      <c r="L19" s="6">
        <f t="shared" si="3"/>
        <v>0.5100296306173977</v>
      </c>
    </row>
    <row r="20" spans="2:101">
      <c r="C20" s="2" t="s">
        <v>20</v>
      </c>
      <c r="D20" s="6">
        <f>(D40/5)/(141145)*1000</f>
        <v>5.4808884480498783</v>
      </c>
      <c r="E20" s="6">
        <f t="shared" ref="E20:L20" si="4">(E40/5)/((D4+E4)/2)*1000</f>
        <v>4.7117164814711288</v>
      </c>
      <c r="F20" s="6">
        <f t="shared" si="4"/>
        <v>2.4886618042220348</v>
      </c>
      <c r="G20" s="6">
        <f t="shared" si="4"/>
        <v>1.9236738892923446</v>
      </c>
      <c r="H20" s="6">
        <f t="shared" si="4"/>
        <v>1.3432063639769274</v>
      </c>
      <c r="I20" s="6">
        <f t="shared" si="4"/>
        <v>0.59327267347184331</v>
      </c>
      <c r="J20" s="6">
        <f t="shared" si="4"/>
        <v>-0.12864123956765966</v>
      </c>
      <c r="K20" s="6">
        <f t="shared" si="4"/>
        <v>-0.81479802322225181</v>
      </c>
      <c r="L20" s="6">
        <f t="shared" si="4"/>
        <v>-1.4974968787038021</v>
      </c>
    </row>
    <row r="21" spans="2:101">
      <c r="C21" s="2" t="s">
        <v>21</v>
      </c>
      <c r="D21" s="8">
        <f>IF(0.693/(LN(D4/135748)/5)&gt;0,0.693/(LN(D4/135748)/5),"-")</f>
        <v>43.063833915731571</v>
      </c>
      <c r="E21" s="8">
        <f t="shared" ref="E21:L21" si="5">IF(0.693/(LN(E4/D4)/5)&gt;0,0.693/(LN(E4/D4)/5),"-")</f>
        <v>53.4731296459832</v>
      </c>
      <c r="F21" s="8">
        <f t="shared" si="5"/>
        <v>54.971549394976883</v>
      </c>
      <c r="G21" s="8">
        <f t="shared" si="5"/>
        <v>55.53300305094929</v>
      </c>
      <c r="H21" s="8">
        <f t="shared" si="5"/>
        <v>59.661224748657069</v>
      </c>
      <c r="I21" s="8">
        <f t="shared" si="5"/>
        <v>71.151275725621204</v>
      </c>
      <c r="J21" s="8">
        <f t="shared" si="5"/>
        <v>86.066438122759365</v>
      </c>
      <c r="K21" s="8">
        <f t="shared" si="5"/>
        <v>106.24862464707731</v>
      </c>
      <c r="L21" s="8">
        <f t="shared" si="5"/>
        <v>135.87445873705693</v>
      </c>
    </row>
    <row r="22" spans="2:101">
      <c r="B22" s="3" t="s">
        <v>22</v>
      </c>
    </row>
    <row r="23" spans="2:101">
      <c r="C23" s="2" t="s">
        <v>23</v>
      </c>
      <c r="D23" s="6">
        <f>(D39/5)/(141145)*1000</f>
        <v>7.9676927981862624</v>
      </c>
      <c r="E23" s="6">
        <f t="shared" ref="E23:L23" si="6">(E39/5)/((D4+E4)/2)*1000</f>
        <v>8.4026925973304216</v>
      </c>
      <c r="F23" s="6">
        <f t="shared" si="6"/>
        <v>9.4409739218826445</v>
      </c>
      <c r="G23" s="6">
        <f t="shared" si="6"/>
        <v>9.9082821871742972</v>
      </c>
      <c r="H23" s="6">
        <f t="shared" si="6"/>
        <v>10.306329860056465</v>
      </c>
      <c r="I23" s="6">
        <f t="shared" si="6"/>
        <v>10.818301281493319</v>
      </c>
      <c r="J23" s="6">
        <f t="shared" si="6"/>
        <v>11.265856769677704</v>
      </c>
      <c r="K23" s="6">
        <f t="shared" si="6"/>
        <v>11.639918410544906</v>
      </c>
      <c r="L23" s="6">
        <f t="shared" si="6"/>
        <v>11.928844326970006</v>
      </c>
    </row>
    <row r="24" spans="2:101">
      <c r="C24" s="2" t="s">
        <v>24</v>
      </c>
      <c r="D24" s="6">
        <v>13.1</v>
      </c>
      <c r="E24" s="6">
        <v>10.9</v>
      </c>
      <c r="F24" s="6">
        <v>11.5</v>
      </c>
      <c r="G24" s="6">
        <v>10.199999999999999</v>
      </c>
      <c r="H24" s="6">
        <v>9.1</v>
      </c>
      <c r="I24" s="6">
        <v>8.1</v>
      </c>
      <c r="J24" s="6">
        <v>7.3</v>
      </c>
      <c r="K24" s="6">
        <v>6.7</v>
      </c>
      <c r="L24" s="6">
        <v>6.1</v>
      </c>
    </row>
    <row r="25" spans="2:101">
      <c r="C25" s="2" t="s">
        <v>25</v>
      </c>
      <c r="D25" s="2">
        <v>106</v>
      </c>
      <c r="E25" s="2">
        <v>100</v>
      </c>
      <c r="F25" s="5">
        <v>99.662022662502466</v>
      </c>
      <c r="G25" s="5">
        <v>92.425663426330075</v>
      </c>
      <c r="H25" s="5">
        <v>85.18878057101675</v>
      </c>
      <c r="I25" s="5">
        <v>78.460633208514935</v>
      </c>
      <c r="J25" s="5">
        <v>72.551033492218366</v>
      </c>
      <c r="K25" s="5">
        <v>67.643041263506291</v>
      </c>
      <c r="L25" s="5">
        <v>63.315623236513183</v>
      </c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</row>
    <row r="26" spans="2:101">
      <c r="C26" s="2" t="s">
        <v>26</v>
      </c>
      <c r="D26" s="6">
        <v>76.7</v>
      </c>
      <c r="E26" s="6">
        <v>78.08199991649667</v>
      </c>
      <c r="F26" s="6">
        <v>77.944886726189395</v>
      </c>
      <c r="G26" s="6">
        <v>78.775477216847406</v>
      </c>
      <c r="H26" s="6">
        <v>79.613638385686102</v>
      </c>
      <c r="I26" s="6">
        <v>80.4094280379568</v>
      </c>
      <c r="J26" s="6">
        <v>81.141087553665102</v>
      </c>
      <c r="K26" s="6">
        <v>81.799060770746905</v>
      </c>
      <c r="L26" s="6">
        <v>82.415542763218198</v>
      </c>
    </row>
    <row r="27" spans="2:101">
      <c r="C27" s="2" t="s">
        <v>27</v>
      </c>
      <c r="D27" s="6">
        <v>72.900000000000006</v>
      </c>
      <c r="E27" s="6">
        <v>74.785718801478623</v>
      </c>
      <c r="F27" s="6">
        <v>74.606300000000005</v>
      </c>
      <c r="G27" s="6">
        <v>75.604100000000003</v>
      </c>
      <c r="H27" s="6">
        <v>76.626900000000006</v>
      </c>
      <c r="I27" s="6">
        <v>77.587599999999995</v>
      </c>
      <c r="J27" s="6">
        <v>78.421099999999996</v>
      </c>
      <c r="K27" s="6">
        <v>79.143600000000006</v>
      </c>
      <c r="L27" s="6">
        <v>79.793099999999995</v>
      </c>
    </row>
    <row r="28" spans="2:101">
      <c r="C28" s="2" t="s">
        <v>28</v>
      </c>
      <c r="D28" s="6">
        <v>80.099999999999994</v>
      </c>
      <c r="E28" s="6">
        <v>80.968162576969192</v>
      </c>
      <c r="F28" s="6">
        <v>80.838200000000001</v>
      </c>
      <c r="G28" s="6">
        <v>81.522199999999998</v>
      </c>
      <c r="H28" s="6">
        <v>82.182000000000002</v>
      </c>
      <c r="I28" s="6">
        <v>82.808700000000002</v>
      </c>
      <c r="J28" s="6">
        <v>83.429299999999998</v>
      </c>
      <c r="K28" s="6">
        <v>84.014300000000006</v>
      </c>
      <c r="L28" s="6">
        <v>84.593900000000005</v>
      </c>
    </row>
    <row r="29" spans="2:101">
      <c r="C29" s="2" t="s">
        <v>29</v>
      </c>
      <c r="D29" s="6">
        <v>63.3</v>
      </c>
      <c r="E29" s="6">
        <v>63.990680248159485</v>
      </c>
      <c r="F29" s="6">
        <v>63.976113439735201</v>
      </c>
      <c r="G29" s="6">
        <v>64.704615146472705</v>
      </c>
      <c r="H29" s="6">
        <v>65.449463413440995</v>
      </c>
      <c r="I29" s="6">
        <v>66.164635909948302</v>
      </c>
      <c r="J29" s="6">
        <v>66.829211374730306</v>
      </c>
      <c r="K29" s="6">
        <v>67.431689924804701</v>
      </c>
      <c r="L29" s="6">
        <v>67.999796821935703</v>
      </c>
    </row>
    <row r="30" spans="2:101">
      <c r="C30" s="2" t="s">
        <v>30</v>
      </c>
      <c r="D30" s="6">
        <v>18.2</v>
      </c>
      <c r="E30" s="6">
        <v>18.672802592878192</v>
      </c>
      <c r="F30" s="6">
        <v>18.684774176120499</v>
      </c>
      <c r="G30" s="6">
        <v>19.126317110514499</v>
      </c>
      <c r="H30" s="6">
        <v>19.584225296250899</v>
      </c>
      <c r="I30" s="6">
        <v>20.0236296562157</v>
      </c>
      <c r="J30" s="6">
        <v>20.441291129414001</v>
      </c>
      <c r="K30" s="6">
        <v>20.826097292108301</v>
      </c>
      <c r="L30" s="6">
        <v>21.2036497507608</v>
      </c>
    </row>
    <row r="31" spans="2:101">
      <c r="B31" s="3" t="s">
        <v>31</v>
      </c>
    </row>
    <row r="32" spans="2:101">
      <c r="C32" s="2" t="s">
        <v>32</v>
      </c>
      <c r="D32" s="6">
        <f>(D38/5)/(141145)*1000</f>
        <v>13.44858124623614</v>
      </c>
      <c r="E32" s="6">
        <f t="shared" ref="E32:L32" si="7">(E38/5)/((D4+E4)/2)*1000</f>
        <v>13.11440907880155</v>
      </c>
      <c r="F32" s="6">
        <f t="shared" si="7"/>
        <v>11.929635726104681</v>
      </c>
      <c r="G32" s="6">
        <f t="shared" si="7"/>
        <v>11.831956076466643</v>
      </c>
      <c r="H32" s="6">
        <f t="shared" si="7"/>
        <v>11.649536224033392</v>
      </c>
      <c r="I32" s="6">
        <f t="shared" si="7"/>
        <v>11.411573954965164</v>
      </c>
      <c r="J32" s="6">
        <f t="shared" si="7"/>
        <v>11.137215530110044</v>
      </c>
      <c r="K32" s="6">
        <f t="shared" si="7"/>
        <v>10.825120387322654</v>
      </c>
      <c r="L32" s="6">
        <f t="shared" si="7"/>
        <v>10.431347448266202</v>
      </c>
    </row>
    <row r="33" spans="2:12">
      <c r="C33" s="2" t="s">
        <v>33</v>
      </c>
      <c r="D33" s="9">
        <v>2.0378215599999998</v>
      </c>
      <c r="E33" s="9">
        <v>2.0967336950000002</v>
      </c>
      <c r="F33" s="9">
        <v>1.8795200000000001</v>
      </c>
      <c r="G33" s="9">
        <v>1.8584099999999999</v>
      </c>
      <c r="H33" s="9">
        <v>1.8444099999999999</v>
      </c>
      <c r="I33" s="9">
        <v>1.8386200000000001</v>
      </c>
      <c r="J33" s="9">
        <v>1.8343099999999999</v>
      </c>
      <c r="K33" s="9">
        <v>1.8346199999999999</v>
      </c>
      <c r="L33" s="9">
        <v>1.8365</v>
      </c>
    </row>
    <row r="34" spans="2:12">
      <c r="C34" s="2" t="s">
        <v>34</v>
      </c>
      <c r="D34" s="2">
        <v>107</v>
      </c>
      <c r="E34" s="2">
        <v>104</v>
      </c>
      <c r="F34" s="2">
        <v>106</v>
      </c>
      <c r="G34" s="2">
        <v>106</v>
      </c>
      <c r="H34" s="2">
        <v>106</v>
      </c>
      <c r="I34" s="2">
        <v>106</v>
      </c>
      <c r="J34" s="2">
        <v>106</v>
      </c>
      <c r="K34" s="2">
        <v>106</v>
      </c>
      <c r="L34" s="2">
        <v>106</v>
      </c>
    </row>
    <row r="35" spans="2:12">
      <c r="C35" s="2" t="s">
        <v>35</v>
      </c>
      <c r="D35" s="9">
        <v>0.96702838483357134</v>
      </c>
      <c r="E35" s="9">
        <v>1.0050938698593037</v>
      </c>
      <c r="F35" s="9">
        <v>0.92010176795017939</v>
      </c>
      <c r="G35" s="9">
        <v>0.92562045304337792</v>
      </c>
      <c r="H35" s="9">
        <v>0.93108841522676999</v>
      </c>
      <c r="I35" s="9">
        <v>0.93064172948673751</v>
      </c>
      <c r="J35" s="9">
        <v>0.93481520210982927</v>
      </c>
      <c r="K35" s="9">
        <v>0.94182926627914543</v>
      </c>
      <c r="L35" s="9">
        <v>0.93740649923094632</v>
      </c>
    </row>
    <row r="36" spans="2:12">
      <c r="C36" s="2" t="s">
        <v>36</v>
      </c>
      <c r="D36" s="6">
        <v>27.784982403457573</v>
      </c>
      <c r="E36" s="6">
        <v>28.111816732090286</v>
      </c>
      <c r="F36" s="6">
        <v>28.27</v>
      </c>
      <c r="G36" s="6">
        <v>28.303999999999998</v>
      </c>
      <c r="H36" s="6">
        <v>28.338000000000001</v>
      </c>
      <c r="I36" s="6">
        <v>28.372</v>
      </c>
      <c r="J36" s="6">
        <v>28.407</v>
      </c>
      <c r="K36" s="6">
        <v>28.439</v>
      </c>
      <c r="L36" s="6">
        <v>28.475000000000001</v>
      </c>
    </row>
    <row r="37" spans="2:12">
      <c r="B37" s="3" t="s">
        <v>37</v>
      </c>
    </row>
    <row r="38" spans="2:12">
      <c r="C38" s="2" t="s">
        <v>38</v>
      </c>
      <c r="D38" s="4">
        <v>9491</v>
      </c>
      <c r="E38" s="4">
        <v>9970</v>
      </c>
      <c r="F38" s="4">
        <v>9667.6210821518816</v>
      </c>
      <c r="G38" s="4">
        <v>10208.947687239501</v>
      </c>
      <c r="H38" s="4">
        <v>10674.935810791883</v>
      </c>
      <c r="I38" s="4">
        <v>11028.949783977756</v>
      </c>
      <c r="J38" s="4">
        <v>11252.307984892021</v>
      </c>
      <c r="K38" s="4">
        <v>11342.045316612704</v>
      </c>
      <c r="L38" s="4">
        <v>11251.122310066286</v>
      </c>
    </row>
    <row r="39" spans="2:12">
      <c r="C39" s="2" t="s">
        <v>39</v>
      </c>
      <c r="D39" s="4">
        <v>5623</v>
      </c>
      <c r="E39" s="4">
        <v>6388</v>
      </c>
      <c r="F39" s="4">
        <f t="shared" ref="F39:L39" si="8">E4+F38+F42-F4</f>
        <v>7650.8420390000683</v>
      </c>
      <c r="G39" s="4">
        <f t="shared" si="8"/>
        <v>8549.1472302250622</v>
      </c>
      <c r="H39" s="4">
        <f t="shared" si="8"/>
        <v>9444.1021157543291</v>
      </c>
      <c r="I39" s="4">
        <f t="shared" si="8"/>
        <v>10455.569236320676</v>
      </c>
      <c r="J39" s="4">
        <f t="shared" si="8"/>
        <v>11382.278608452296</v>
      </c>
      <c r="K39" s="4">
        <f t="shared" si="8"/>
        <v>12195.751859599142</v>
      </c>
      <c r="L39" s="4">
        <f t="shared" si="8"/>
        <v>12866.303917696408</v>
      </c>
    </row>
    <row r="40" spans="2:12">
      <c r="C40" s="2" t="s">
        <v>40</v>
      </c>
      <c r="D40" s="4">
        <f>D38-D39</f>
        <v>3868</v>
      </c>
      <c r="E40" s="4">
        <f>E38-E39</f>
        <v>3582</v>
      </c>
      <c r="F40" s="4">
        <f>F38-F39</f>
        <v>2016.7790431518133</v>
      </c>
      <c r="G40" s="4">
        <f t="shared" ref="G40:L40" si="9">G38-G39</f>
        <v>1659.8004570144385</v>
      </c>
      <c r="H40" s="4">
        <f t="shared" si="9"/>
        <v>1230.8336950375542</v>
      </c>
      <c r="I40" s="4">
        <f t="shared" si="9"/>
        <v>573.38054765707966</v>
      </c>
      <c r="J40" s="4">
        <f t="shared" si="9"/>
        <v>-129.97062356027527</v>
      </c>
      <c r="K40" s="4">
        <f t="shared" si="9"/>
        <v>-853.70654298643785</v>
      </c>
      <c r="L40" s="4">
        <f t="shared" si="9"/>
        <v>-1615.181607630122</v>
      </c>
    </row>
    <row r="41" spans="2:12">
      <c r="B41" s="3" t="s">
        <v>41</v>
      </c>
      <c r="F41" s="5"/>
    </row>
    <row r="42" spans="2:12">
      <c r="C42" s="2" t="s">
        <v>42</v>
      </c>
      <c r="D42" s="4">
        <v>7507</v>
      </c>
      <c r="E42" s="4">
        <v>6267</v>
      </c>
      <c r="F42" s="4">
        <v>8196</v>
      </c>
      <c r="G42" s="4">
        <v>9104.0000000000018</v>
      </c>
      <c r="H42" s="4">
        <v>9410.0000000000018</v>
      </c>
      <c r="I42" s="4">
        <v>8838.0000000000036</v>
      </c>
      <c r="J42" s="4">
        <v>8264</v>
      </c>
      <c r="K42" s="4">
        <v>7687</v>
      </c>
      <c r="L42" s="4">
        <v>7116</v>
      </c>
    </row>
    <row r="43" spans="2:12">
      <c r="C43" s="2" t="s">
        <v>43</v>
      </c>
      <c r="D43" s="6">
        <f>(D42/5)/(141145)*1000</f>
        <v>10.63728789542669</v>
      </c>
      <c r="E43" s="6">
        <f t="shared" ref="E43:L43" si="10">(E42/5)/((D4+E4)/2)*1000</f>
        <v>8.2435307619708453</v>
      </c>
      <c r="F43" s="6">
        <f t="shared" si="10"/>
        <v>10.113687077751139</v>
      </c>
      <c r="G43" s="6">
        <f t="shared" si="10"/>
        <v>10.551344900590761</v>
      </c>
      <c r="H43" s="6">
        <f t="shared" si="10"/>
        <v>10.269114288943188</v>
      </c>
      <c r="I43" s="6">
        <f t="shared" si="10"/>
        <v>9.144614182621396</v>
      </c>
      <c r="J43" s="6">
        <f t="shared" si="10"/>
        <v>8.1794729814012115</v>
      </c>
      <c r="K43" s="6">
        <f t="shared" si="10"/>
        <v>7.3366573747917867</v>
      </c>
      <c r="L43" s="6">
        <f t="shared" si="10"/>
        <v>6.5975167984308385</v>
      </c>
    </row>
    <row r="45" spans="2:12">
      <c r="F45" s="5"/>
      <c r="G45" s="5"/>
      <c r="H45" s="5"/>
      <c r="I45" s="5"/>
      <c r="J45" s="5"/>
      <c r="K45" s="5"/>
      <c r="L45" s="5"/>
    </row>
    <row r="46" spans="2:12">
      <c r="B46" s="3" t="s">
        <v>66</v>
      </c>
    </row>
    <row r="48" spans="2:12">
      <c r="C48" s="10" t="s">
        <v>65</v>
      </c>
    </row>
    <row r="49" spans="3:12">
      <c r="C49" s="1"/>
      <c r="D49" s="1">
        <v>2010</v>
      </c>
      <c r="E49" s="1">
        <v>2015</v>
      </c>
      <c r="F49" s="1">
        <v>2020</v>
      </c>
      <c r="G49" s="1">
        <v>2025</v>
      </c>
      <c r="H49" s="1">
        <v>2030</v>
      </c>
      <c r="I49" s="1">
        <v>2035</v>
      </c>
      <c r="J49" s="1">
        <v>2040</v>
      </c>
      <c r="K49" s="1">
        <v>2045</v>
      </c>
      <c r="L49" s="1">
        <v>2050</v>
      </c>
    </row>
    <row r="50" spans="3:12">
      <c r="C50" s="2" t="s">
        <v>44</v>
      </c>
      <c r="D50" s="4">
        <v>9135</v>
      </c>
      <c r="E50" s="4">
        <v>9951</v>
      </c>
      <c r="F50" s="4">
        <v>9686.0917127897446</v>
      </c>
      <c r="G50" s="4">
        <v>10256.495288908391</v>
      </c>
      <c r="H50" s="4">
        <v>10753.36472127179</v>
      </c>
      <c r="I50" s="4">
        <v>11094.963495014537</v>
      </c>
      <c r="J50" s="4">
        <v>11305.527258752943</v>
      </c>
      <c r="K50" s="4">
        <v>11381.974936503391</v>
      </c>
      <c r="L50" s="4">
        <v>11278.0977379574</v>
      </c>
    </row>
    <row r="51" spans="3:12">
      <c r="C51" s="2" t="s">
        <v>45</v>
      </c>
      <c r="D51" s="4">
        <v>9988</v>
      </c>
      <c r="E51" s="4">
        <v>9514</v>
      </c>
      <c r="F51" s="4">
        <v>10562.353141454583</v>
      </c>
      <c r="G51" s="4">
        <v>10363.185901249402</v>
      </c>
      <c r="H51" s="4">
        <v>10755.464911631627</v>
      </c>
      <c r="I51" s="4">
        <v>11214.898345822374</v>
      </c>
      <c r="J51" s="4">
        <v>11519.002038332979</v>
      </c>
      <c r="K51" s="4">
        <v>11691.876534902418</v>
      </c>
      <c r="L51" s="4">
        <v>11731.08599073935</v>
      </c>
    </row>
    <row r="52" spans="3:12">
      <c r="C52" s="2" t="s">
        <v>46</v>
      </c>
      <c r="D52" s="4">
        <v>10644</v>
      </c>
      <c r="E52" s="4">
        <v>10324</v>
      </c>
      <c r="F52" s="4">
        <v>10492.99653695799</v>
      </c>
      <c r="G52" s="4">
        <v>11621.198530003623</v>
      </c>
      <c r="H52" s="4">
        <v>11034.651591302583</v>
      </c>
      <c r="I52" s="4">
        <v>11391.596410313319</v>
      </c>
      <c r="J52" s="4">
        <v>11815.434317340489</v>
      </c>
      <c r="K52" s="4">
        <v>12083.760988729366</v>
      </c>
      <c r="L52" s="4">
        <v>12221.266466345845</v>
      </c>
    </row>
    <row r="53" spans="3:12">
      <c r="C53" s="2" t="s">
        <v>47</v>
      </c>
      <c r="D53" s="4">
        <v>11247</v>
      </c>
      <c r="E53" s="4">
        <v>10489</v>
      </c>
      <c r="F53" s="4">
        <v>10322.245766850543</v>
      </c>
      <c r="G53" s="4">
        <v>10541.253552963321</v>
      </c>
      <c r="H53" s="4">
        <v>11286.430131243753</v>
      </c>
      <c r="I53" s="4">
        <v>10662.703089350052</v>
      </c>
      <c r="J53" s="4">
        <v>10980.770539084166</v>
      </c>
      <c r="K53" s="4">
        <v>11365.228936103635</v>
      </c>
      <c r="L53" s="4">
        <v>11594.643743443219</v>
      </c>
    </row>
    <row r="54" spans="3:12">
      <c r="C54" s="2" t="s">
        <v>48</v>
      </c>
      <c r="D54" s="4">
        <v>7758</v>
      </c>
      <c r="E54" s="4">
        <v>9193</v>
      </c>
      <c r="F54" s="4">
        <v>9447.9555658791433</v>
      </c>
      <c r="G54" s="4">
        <v>9311.1747397597537</v>
      </c>
      <c r="H54" s="4">
        <v>9556.7415493013177</v>
      </c>
      <c r="I54" s="4">
        <v>10244.877634140998</v>
      </c>
      <c r="J54" s="4">
        <v>9567.579769581338</v>
      </c>
      <c r="K54" s="4">
        <v>9828.3448523981388</v>
      </c>
      <c r="L54" s="4">
        <v>10155.637482616996</v>
      </c>
    </row>
    <row r="55" spans="3:12">
      <c r="C55" s="2" t="s">
        <v>49</v>
      </c>
      <c r="D55" s="4">
        <v>7205</v>
      </c>
      <c r="E55" s="4">
        <v>8540</v>
      </c>
      <c r="F55" s="4">
        <v>9303.5604952662979</v>
      </c>
      <c r="G55" s="4">
        <v>9637.0047249322197</v>
      </c>
      <c r="H55" s="4">
        <v>9932.8947687339387</v>
      </c>
      <c r="I55" s="4">
        <v>10110.408700477297</v>
      </c>
      <c r="J55" s="4">
        <v>10727.417949107774</v>
      </c>
      <c r="K55" s="4">
        <v>9983.6033992728298</v>
      </c>
      <c r="L55" s="4">
        <v>10174.41949289824</v>
      </c>
    </row>
    <row r="56" spans="3:12">
      <c r="C56" s="2" t="s">
        <v>50</v>
      </c>
      <c r="D56" s="4">
        <v>7687</v>
      </c>
      <c r="E56" s="4">
        <v>8738</v>
      </c>
      <c r="F56" s="4">
        <v>9815.7733705085539</v>
      </c>
      <c r="G56" s="4">
        <v>10692.420726896908</v>
      </c>
      <c r="H56" s="4">
        <v>11525.310367142865</v>
      </c>
      <c r="I56" s="4">
        <v>11757.985935438086</v>
      </c>
      <c r="J56" s="4">
        <v>11872.832080425658</v>
      </c>
      <c r="K56" s="4">
        <v>12424.278981924148</v>
      </c>
      <c r="L56" s="4">
        <v>11620.336692583493</v>
      </c>
    </row>
    <row r="57" spans="3:12">
      <c r="C57" s="2" t="s">
        <v>51</v>
      </c>
      <c r="D57" s="4">
        <v>10104</v>
      </c>
      <c r="E57" s="4">
        <v>8945</v>
      </c>
      <c r="F57" s="4">
        <v>9828.185849975529</v>
      </c>
      <c r="G57" s="4">
        <v>11002.300170983381</v>
      </c>
      <c r="H57" s="4">
        <v>12385.691450187674</v>
      </c>
      <c r="I57" s="4">
        <v>13165.124734375284</v>
      </c>
      <c r="J57" s="4">
        <v>13346.462696030898</v>
      </c>
      <c r="K57" s="4">
        <v>13410.240662989912</v>
      </c>
      <c r="L57" s="4">
        <v>13908.996873456517</v>
      </c>
    </row>
    <row r="58" spans="3:12">
      <c r="C58" s="2" t="s">
        <v>52</v>
      </c>
      <c r="D58" s="4">
        <v>11164</v>
      </c>
      <c r="E58" s="4">
        <v>11071</v>
      </c>
      <c r="F58" s="4">
        <v>9865.6598602432241</v>
      </c>
      <c r="G58" s="4">
        <v>10834.282702394281</v>
      </c>
      <c r="H58" s="4">
        <v>12248.866412544321</v>
      </c>
      <c r="I58" s="4">
        <v>13585.19345088087</v>
      </c>
      <c r="J58" s="4">
        <v>14321.000421874369</v>
      </c>
      <c r="K58" s="4">
        <v>14461.120381705859</v>
      </c>
      <c r="L58" s="4">
        <v>14484.809825189808</v>
      </c>
    </row>
    <row r="59" spans="3:12">
      <c r="C59" s="2" t="s">
        <v>53</v>
      </c>
      <c r="D59" s="4">
        <v>12633</v>
      </c>
      <c r="E59" s="4">
        <v>11799</v>
      </c>
      <c r="F59" s="4">
        <v>11735.204678581445</v>
      </c>
      <c r="G59" s="4">
        <v>10622.233944351896</v>
      </c>
      <c r="H59" s="4">
        <v>11728.0984557704</v>
      </c>
      <c r="I59" s="4">
        <v>13099.548011953644</v>
      </c>
      <c r="J59" s="4">
        <v>14394.596095756902</v>
      </c>
      <c r="K59" s="4">
        <v>15093.661162199125</v>
      </c>
      <c r="L59" s="4">
        <v>15201.324956724609</v>
      </c>
    </row>
    <row r="60" spans="3:12">
      <c r="C60" s="2" t="s">
        <v>54</v>
      </c>
      <c r="D60" s="4">
        <v>11255</v>
      </c>
      <c r="E60" s="4">
        <v>13006</v>
      </c>
      <c r="F60" s="4">
        <v>12174.832087298539</v>
      </c>
      <c r="G60" s="4">
        <v>12180.547704587871</v>
      </c>
      <c r="H60" s="4">
        <v>11237.862243363292</v>
      </c>
      <c r="I60" s="4">
        <v>12309.601906629439</v>
      </c>
      <c r="J60" s="4">
        <v>13642.91712751181</v>
      </c>
      <c r="K60" s="4">
        <v>14902.165104219643</v>
      </c>
      <c r="L60" s="4">
        <v>15573.162758994546</v>
      </c>
    </row>
    <row r="61" spans="3:12">
      <c r="C61" s="2" t="s">
        <v>55</v>
      </c>
      <c r="D61" s="4">
        <v>10046</v>
      </c>
      <c r="E61" s="4">
        <v>11385</v>
      </c>
      <c r="F61" s="4">
        <v>13213.882759735272</v>
      </c>
      <c r="G61" s="4">
        <v>12472.324123591243</v>
      </c>
      <c r="H61" s="4">
        <v>12479.592111517477</v>
      </c>
      <c r="I61" s="4">
        <v>11557.230685344946</v>
      </c>
      <c r="J61" s="4">
        <v>12602.264416712755</v>
      </c>
      <c r="K61" s="4">
        <v>13902.687034354432</v>
      </c>
      <c r="L61" s="4">
        <v>15133.378224092634</v>
      </c>
    </row>
    <row r="62" spans="3:12">
      <c r="C62" s="2" t="s">
        <v>56</v>
      </c>
      <c r="D62" s="4">
        <v>8648</v>
      </c>
      <c r="E62" s="4">
        <v>9996</v>
      </c>
      <c r="F62" s="4">
        <v>11484.591593362577</v>
      </c>
      <c r="G62" s="4">
        <v>13317.26262328582</v>
      </c>
      <c r="H62" s="4">
        <v>12480.843424639374</v>
      </c>
      <c r="I62" s="4">
        <v>12504.44057837228</v>
      </c>
      <c r="J62" s="4">
        <v>11625.609527506585</v>
      </c>
      <c r="K62" s="4">
        <v>12648.336841315831</v>
      </c>
      <c r="L62" s="4">
        <v>13918.717455080799</v>
      </c>
    </row>
    <row r="63" spans="3:12">
      <c r="C63" s="2" t="s">
        <v>57</v>
      </c>
      <c r="D63" s="4">
        <v>6473</v>
      </c>
      <c r="E63" s="4">
        <v>8406</v>
      </c>
      <c r="F63" s="4">
        <v>9882.2293988172241</v>
      </c>
      <c r="G63" s="4">
        <v>11360.58743308213</v>
      </c>
      <c r="H63" s="4">
        <v>12942.562823135755</v>
      </c>
      <c r="I63" s="4">
        <v>12186.370280894516</v>
      </c>
      <c r="J63" s="4">
        <v>12240.308049755669</v>
      </c>
      <c r="K63" s="4">
        <v>11430.429054625154</v>
      </c>
      <c r="L63" s="4">
        <v>12430.708018883608</v>
      </c>
    </row>
    <row r="64" spans="3:12">
      <c r="C64" s="2" t="s">
        <v>58</v>
      </c>
      <c r="D64" s="4">
        <v>5203</v>
      </c>
      <c r="E64" s="4">
        <v>5925</v>
      </c>
      <c r="F64" s="4">
        <v>7906.3164640369423</v>
      </c>
      <c r="G64" s="4">
        <v>9322.7480867159393</v>
      </c>
      <c r="H64" s="4">
        <v>10563.36195192462</v>
      </c>
      <c r="I64" s="4">
        <v>12072.463791716713</v>
      </c>
      <c r="J64" s="4">
        <v>11430.660725575077</v>
      </c>
      <c r="K64" s="4">
        <v>11528.308451257844</v>
      </c>
      <c r="L64" s="4">
        <v>10822.291135640793</v>
      </c>
    </row>
    <row r="65" spans="3:12">
      <c r="C65" s="2" t="s">
        <v>59</v>
      </c>
      <c r="D65" s="4">
        <v>3725</v>
      </c>
      <c r="E65" s="4">
        <v>4500</v>
      </c>
      <c r="F65" s="4">
        <v>5146.2594844929545</v>
      </c>
      <c r="G65" s="4">
        <v>6889.5990184682305</v>
      </c>
      <c r="H65" s="4">
        <v>8091.5943883269838</v>
      </c>
      <c r="I65" s="4">
        <v>9239.9800320556278</v>
      </c>
      <c r="J65" s="4">
        <v>10633.138722154079</v>
      </c>
      <c r="K65" s="4">
        <v>10135.653484989049</v>
      </c>
      <c r="L65" s="4">
        <v>10285.650757692489</v>
      </c>
    </row>
    <row r="66" spans="3:12">
      <c r="C66" s="2" t="s">
        <v>60</v>
      </c>
      <c r="D66" s="4">
        <v>2284</v>
      </c>
      <c r="E66" s="4">
        <v>2863</v>
      </c>
      <c r="F66" s="4">
        <v>3493.8666427035596</v>
      </c>
      <c r="G66" s="4">
        <v>4051.1581590134583</v>
      </c>
      <c r="H66" s="4">
        <v>5429.2503743729503</v>
      </c>
      <c r="I66" s="4">
        <v>6454.24519300664</v>
      </c>
      <c r="J66" s="4">
        <v>7449.5660356616772</v>
      </c>
      <c r="K66" s="4">
        <v>8653.0122075861018</v>
      </c>
      <c r="L66" s="4">
        <v>8320.9375846851162</v>
      </c>
    </row>
    <row r="67" spans="3:12">
      <c r="C67" s="2" t="s">
        <v>61</v>
      </c>
      <c r="D67" s="4">
        <v>1923</v>
      </c>
      <c r="E67" s="4">
        <v>2326</v>
      </c>
      <c r="F67" s="4">
        <v>2821.7736341977215</v>
      </c>
      <c r="G67" s="4">
        <v>3471.8020689784116</v>
      </c>
      <c r="H67" s="4">
        <v>4155.8315187930939</v>
      </c>
      <c r="I67" s="4">
        <v>5348.161467074242</v>
      </c>
      <c r="J67" s="4">
        <v>6658.7353481354658</v>
      </c>
      <c r="K67" s="4">
        <v>8042.4335612372943</v>
      </c>
      <c r="L67" s="4">
        <v>9612.469771658627</v>
      </c>
    </row>
    <row r="68" spans="3:12">
      <c r="C68" s="2" t="s">
        <v>62</v>
      </c>
      <c r="D68" s="4">
        <v>147122</v>
      </c>
      <c r="E68" s="4">
        <v>156971</v>
      </c>
      <c r="F68" s="4">
        <v>167183.77904315182</v>
      </c>
      <c r="G68" s="4">
        <v>177947.57950016626</v>
      </c>
      <c r="H68" s="4">
        <v>188588.41319520382</v>
      </c>
      <c r="I68" s="4">
        <v>197999.7937428609</v>
      </c>
      <c r="J68" s="4">
        <v>206133.82311930062</v>
      </c>
      <c r="K68" s="4">
        <v>212967.11657631418</v>
      </c>
      <c r="L68" s="4">
        <v>218467.93496868404</v>
      </c>
    </row>
    <row r="69" spans="3:12">
      <c r="D69" s="4"/>
      <c r="E69" s="4"/>
      <c r="F69" s="4"/>
      <c r="G69" s="4"/>
      <c r="H69" s="4"/>
      <c r="I69" s="4"/>
      <c r="J69" s="4"/>
      <c r="K69" s="4"/>
      <c r="L69" s="4"/>
    </row>
    <row r="70" spans="3:12">
      <c r="C70" s="2" t="s">
        <v>67</v>
      </c>
      <c r="D70" s="4">
        <f>SUM(D50:D52)</f>
        <v>29767</v>
      </c>
      <c r="E70" s="4">
        <f t="shared" ref="E70:L70" si="11">SUM(E50:E52)</f>
        <v>29789</v>
      </c>
      <c r="F70" s="4">
        <f t="shared" si="11"/>
        <v>30741.441391202316</v>
      </c>
      <c r="G70" s="4">
        <f t="shared" si="11"/>
        <v>32240.879720161414</v>
      </c>
      <c r="H70" s="4">
        <f t="shared" si="11"/>
        <v>32543.481224206</v>
      </c>
      <c r="I70" s="4">
        <f t="shared" si="11"/>
        <v>33701.45825115023</v>
      </c>
      <c r="J70" s="4">
        <f t="shared" si="11"/>
        <v>34639.963614426408</v>
      </c>
      <c r="K70" s="4">
        <f t="shared" si="11"/>
        <v>35157.612460135177</v>
      </c>
      <c r="L70" s="4">
        <f t="shared" si="11"/>
        <v>35230.450195042591</v>
      </c>
    </row>
    <row r="71" spans="3:12">
      <c r="C71" s="2" t="s">
        <v>68</v>
      </c>
      <c r="D71" s="4">
        <f>SUM(D53:D62)</f>
        <v>97747</v>
      </c>
      <c r="E71" s="4">
        <f t="shared" ref="E71:L71" si="12">SUM(E53:E62)</f>
        <v>103162</v>
      </c>
      <c r="F71" s="4">
        <f t="shared" si="12"/>
        <v>107191.89202770112</v>
      </c>
      <c r="G71" s="4">
        <f t="shared" si="12"/>
        <v>110610.80501374669</v>
      </c>
      <c r="H71" s="4">
        <f t="shared" si="12"/>
        <v>114862.33091444441</v>
      </c>
      <c r="I71" s="4">
        <f t="shared" si="12"/>
        <v>118997.1147269629</v>
      </c>
      <c r="J71" s="4">
        <f t="shared" si="12"/>
        <v>123081.45062359226</v>
      </c>
      <c r="K71" s="4">
        <f t="shared" si="12"/>
        <v>128019.66735648355</v>
      </c>
      <c r="L71" s="4">
        <f t="shared" si="12"/>
        <v>131765.42750508088</v>
      </c>
    </row>
    <row r="72" spans="3:12">
      <c r="C72" s="2" t="s">
        <v>69</v>
      </c>
      <c r="D72" s="4">
        <f>SUM(D63:D67)</f>
        <v>19608</v>
      </c>
      <c r="E72" s="4">
        <f t="shared" ref="E72:L72" si="13">SUM(E63:E67)</f>
        <v>24020</v>
      </c>
      <c r="F72" s="4">
        <f t="shared" si="13"/>
        <v>29250.445624248405</v>
      </c>
      <c r="G72" s="4">
        <f t="shared" si="13"/>
        <v>35095.89476625817</v>
      </c>
      <c r="H72" s="4">
        <f t="shared" si="13"/>
        <v>41182.601056553402</v>
      </c>
      <c r="I72" s="4">
        <f t="shared" si="13"/>
        <v>45301.220764747741</v>
      </c>
      <c r="J72" s="4">
        <f t="shared" si="13"/>
        <v>48412.408881281968</v>
      </c>
      <c r="K72" s="4">
        <f t="shared" si="13"/>
        <v>49789.836759695449</v>
      </c>
      <c r="L72" s="4">
        <f t="shared" si="13"/>
        <v>51472.057268560631</v>
      </c>
    </row>
    <row r="74" spans="3:12">
      <c r="C74" s="10" t="s">
        <v>63</v>
      </c>
    </row>
    <row r="75" spans="3:12">
      <c r="C75" s="1"/>
      <c r="D75" s="1">
        <v>2010</v>
      </c>
      <c r="E75" s="1">
        <v>2015</v>
      </c>
      <c r="F75" s="1">
        <v>2020</v>
      </c>
      <c r="G75" s="1">
        <v>2025</v>
      </c>
      <c r="H75" s="1">
        <v>2030</v>
      </c>
      <c r="I75" s="1">
        <v>2035</v>
      </c>
      <c r="J75" s="1">
        <v>2040</v>
      </c>
      <c r="K75" s="1">
        <v>2045</v>
      </c>
      <c r="L75" s="1">
        <v>2050</v>
      </c>
    </row>
    <row r="76" spans="3:12">
      <c r="C76" s="2" t="s">
        <v>44</v>
      </c>
      <c r="D76" s="4">
        <v>4726</v>
      </c>
      <c r="E76" s="4">
        <v>5087</v>
      </c>
      <c r="F76" s="4">
        <v>4967.6865763725918</v>
      </c>
      <c r="G76" s="4">
        <v>5264.1564117567514</v>
      </c>
      <c r="H76" s="4">
        <v>5508.8325400557842</v>
      </c>
      <c r="I76" s="4">
        <v>5685.7043417199657</v>
      </c>
      <c r="J76" s="4">
        <v>5794.7702307431664</v>
      </c>
      <c r="K76" s="4">
        <v>5834.5960989846026</v>
      </c>
      <c r="L76" s="4">
        <v>5781.4637978372384</v>
      </c>
    </row>
    <row r="77" spans="3:12">
      <c r="C77" s="2" t="s">
        <v>45</v>
      </c>
      <c r="D77" s="4">
        <v>5139</v>
      </c>
      <c r="E77" s="4">
        <v>4864</v>
      </c>
      <c r="F77" s="4">
        <v>5395.9786928900967</v>
      </c>
      <c r="G77" s="4">
        <v>5315.5455656886606</v>
      </c>
      <c r="H77" s="4">
        <v>5475.0536680818013</v>
      </c>
      <c r="I77" s="4">
        <v>5701.7690331792719</v>
      </c>
      <c r="J77" s="4">
        <v>5860.6910214013642</v>
      </c>
      <c r="K77" s="4">
        <v>5951.6602924979479</v>
      </c>
      <c r="L77" s="4">
        <v>5973.5525541624729</v>
      </c>
    </row>
    <row r="78" spans="3:12">
      <c r="C78" s="2" t="s">
        <v>46</v>
      </c>
      <c r="D78" s="4">
        <v>5442</v>
      </c>
      <c r="E78" s="4">
        <v>5301</v>
      </c>
      <c r="F78" s="4">
        <v>5364.2824400249647</v>
      </c>
      <c r="G78" s="4">
        <v>5941.8963024215436</v>
      </c>
      <c r="H78" s="4">
        <v>5639.6491557252202</v>
      </c>
      <c r="I78" s="4">
        <v>5782.7507409441851</v>
      </c>
      <c r="J78" s="4">
        <v>5992.9211279434285</v>
      </c>
      <c r="K78" s="4">
        <v>6135.1532915338958</v>
      </c>
      <c r="L78" s="4">
        <v>6209.5593672146761</v>
      </c>
    </row>
    <row r="79" spans="3:12">
      <c r="C79" s="2" t="s">
        <v>47</v>
      </c>
      <c r="D79" s="4">
        <v>5676</v>
      </c>
      <c r="E79" s="4">
        <v>5328</v>
      </c>
      <c r="F79" s="4">
        <v>5314.7207943256089</v>
      </c>
      <c r="G79" s="4">
        <v>5411.0042110346512</v>
      </c>
      <c r="H79" s="4">
        <v>5773.7714503539901</v>
      </c>
      <c r="I79" s="4">
        <v>5454.5801300398871</v>
      </c>
      <c r="J79" s="4">
        <v>5579.5886391906133</v>
      </c>
      <c r="K79" s="4">
        <v>5771.2454965377319</v>
      </c>
      <c r="L79" s="4">
        <v>5895.1231728285575</v>
      </c>
    </row>
    <row r="80" spans="3:12">
      <c r="C80" s="2" t="s">
        <v>48</v>
      </c>
      <c r="D80" s="4">
        <v>3794</v>
      </c>
      <c r="E80" s="4">
        <v>4515</v>
      </c>
      <c r="F80" s="4">
        <v>4653.1006418748002</v>
      </c>
      <c r="G80" s="4">
        <v>4661.4120049825515</v>
      </c>
      <c r="H80" s="4">
        <v>4751.48644375409</v>
      </c>
      <c r="I80" s="4">
        <v>5088.8962050950258</v>
      </c>
      <c r="J80" s="4">
        <v>4747.2398340490709</v>
      </c>
      <c r="K80" s="4">
        <v>4846.7664519924083</v>
      </c>
      <c r="L80" s="4">
        <v>5012.6622718746266</v>
      </c>
    </row>
    <row r="81" spans="3:12">
      <c r="C81" s="2" t="s">
        <v>49</v>
      </c>
      <c r="D81" s="4">
        <v>3129</v>
      </c>
      <c r="E81" s="4">
        <v>3902</v>
      </c>
      <c r="F81" s="4">
        <v>4240.9568296053812</v>
      </c>
      <c r="G81" s="4">
        <v>4415.762543455281</v>
      </c>
      <c r="H81" s="4">
        <v>4701.4828889083119</v>
      </c>
      <c r="I81" s="4">
        <v>4764.0796583718966</v>
      </c>
      <c r="J81" s="4">
        <v>5071.5149488579727</v>
      </c>
      <c r="K81" s="4">
        <v>4703.5844096722903</v>
      </c>
      <c r="L81" s="4">
        <v>4773.6654876555258</v>
      </c>
    </row>
    <row r="82" spans="3:12">
      <c r="C82" s="2" t="s">
        <v>50</v>
      </c>
      <c r="D82" s="4">
        <v>3240</v>
      </c>
      <c r="E82" s="4">
        <v>3751</v>
      </c>
      <c r="F82" s="4">
        <v>4312.2957536527711</v>
      </c>
      <c r="G82" s="4">
        <v>4704.9555897748751</v>
      </c>
      <c r="H82" s="4">
        <v>5184.7016850933569</v>
      </c>
      <c r="I82" s="4">
        <v>5444.8190549655301</v>
      </c>
      <c r="J82" s="4">
        <v>5482.8375865222761</v>
      </c>
      <c r="K82" s="4">
        <v>5763.3586757302601</v>
      </c>
      <c r="L82" s="4">
        <v>5372.2086038339748</v>
      </c>
    </row>
    <row r="83" spans="3:12">
      <c r="C83" s="2" t="s">
        <v>51</v>
      </c>
      <c r="D83" s="4">
        <v>4444</v>
      </c>
      <c r="E83" s="4">
        <v>3843</v>
      </c>
      <c r="F83" s="4">
        <v>4158.2254415890229</v>
      </c>
      <c r="G83" s="4">
        <v>4767.4437557708943</v>
      </c>
      <c r="H83" s="4">
        <v>5467.3930473992905</v>
      </c>
      <c r="I83" s="4">
        <v>5924.2033810212097</v>
      </c>
      <c r="J83" s="4">
        <v>6162.6235943043766</v>
      </c>
      <c r="K83" s="4">
        <v>6179.662467330646</v>
      </c>
      <c r="L83" s="4">
        <v>6437.6886770202618</v>
      </c>
    </row>
    <row r="84" spans="3:12">
      <c r="C84" s="2" t="s">
        <v>52</v>
      </c>
      <c r="D84" s="4">
        <v>4907</v>
      </c>
      <c r="E84" s="4">
        <v>4909</v>
      </c>
      <c r="F84" s="4">
        <v>4198.5560616477451</v>
      </c>
      <c r="G84" s="4">
        <v>4558.4609981825852</v>
      </c>
      <c r="H84" s="4">
        <v>5364.8731191269162</v>
      </c>
      <c r="I84" s="4">
        <v>6043.1879992177101</v>
      </c>
      <c r="J84" s="4">
        <v>6480.3343805212535</v>
      </c>
      <c r="K84" s="4">
        <v>6700.2711285909372</v>
      </c>
      <c r="L84" s="4">
        <v>6700.021828808568</v>
      </c>
    </row>
    <row r="85" spans="3:12">
      <c r="C85" s="2" t="s">
        <v>53</v>
      </c>
      <c r="D85" s="4">
        <v>5469</v>
      </c>
      <c r="E85" s="4">
        <v>5224</v>
      </c>
      <c r="F85" s="4">
        <v>5202.6934563764562</v>
      </c>
      <c r="G85" s="4">
        <v>4547.1585694332516</v>
      </c>
      <c r="H85" s="4">
        <v>5000.4284416937589</v>
      </c>
      <c r="I85" s="4">
        <v>5785.5214705399094</v>
      </c>
      <c r="J85" s="4">
        <v>6444.409028819684</v>
      </c>
      <c r="K85" s="4">
        <v>6864.4721146700322</v>
      </c>
      <c r="L85" s="4">
        <v>7069.3043458910715</v>
      </c>
    </row>
    <row r="86" spans="3:12">
      <c r="C86" s="2" t="s">
        <v>54</v>
      </c>
      <c r="D86" s="4">
        <v>4925</v>
      </c>
      <c r="E86" s="4">
        <v>5646</v>
      </c>
      <c r="F86" s="4">
        <v>5408.1321960286959</v>
      </c>
      <c r="G86" s="4">
        <v>5428.5685373222896</v>
      </c>
      <c r="H86" s="4">
        <v>4850.7396794430342</v>
      </c>
      <c r="I86" s="4">
        <v>5289.6590687800335</v>
      </c>
      <c r="J86" s="4">
        <v>6055.1275708756057</v>
      </c>
      <c r="K86" s="4">
        <v>6696.8716268932121</v>
      </c>
      <c r="L86" s="4">
        <v>7103.6410144736183</v>
      </c>
    </row>
    <row r="87" spans="3:12">
      <c r="C87" s="2" t="s">
        <v>55</v>
      </c>
      <c r="D87" s="4">
        <v>4466</v>
      </c>
      <c r="E87" s="4">
        <v>4963</v>
      </c>
      <c r="F87" s="4">
        <v>5757.7217422520016</v>
      </c>
      <c r="G87" s="4">
        <v>5569.833928918385</v>
      </c>
      <c r="H87" s="4">
        <v>5569.8663150423836</v>
      </c>
      <c r="I87" s="4">
        <v>5011.4210225936276</v>
      </c>
      <c r="J87" s="4">
        <v>5439.4029035117774</v>
      </c>
      <c r="K87" s="4">
        <v>6186.1185272694474</v>
      </c>
      <c r="L87" s="4">
        <v>6813.1273006902538</v>
      </c>
    </row>
    <row r="88" spans="3:12">
      <c r="C88" s="2" t="s">
        <v>56</v>
      </c>
      <c r="D88" s="4">
        <v>3883</v>
      </c>
      <c r="E88" s="4">
        <v>4381</v>
      </c>
      <c r="F88" s="4">
        <v>5014.1922043865452</v>
      </c>
      <c r="G88" s="4">
        <v>5812.3377085761249</v>
      </c>
      <c r="H88" s="4">
        <v>5555.1044447769564</v>
      </c>
      <c r="I88" s="4">
        <v>5568.5118781504752</v>
      </c>
      <c r="J88" s="4">
        <v>5042.2761793505424</v>
      </c>
      <c r="K88" s="4">
        <v>5460.6491336221379</v>
      </c>
      <c r="L88" s="4">
        <v>6187.177558940677</v>
      </c>
    </row>
    <row r="89" spans="3:12">
      <c r="C89" s="2" t="s">
        <v>57</v>
      </c>
      <c r="D89" s="4">
        <v>2848</v>
      </c>
      <c r="E89" s="4">
        <v>3724</v>
      </c>
      <c r="F89" s="4">
        <v>4296.0725559070434</v>
      </c>
      <c r="G89" s="4">
        <v>4924.5707649996839</v>
      </c>
      <c r="H89" s="4">
        <v>5599.488942306145</v>
      </c>
      <c r="I89" s="4">
        <v>5384.6384291001332</v>
      </c>
      <c r="J89" s="4">
        <v>5416.9526279182446</v>
      </c>
      <c r="K89" s="4">
        <v>4936.9067495310674</v>
      </c>
      <c r="L89" s="4">
        <v>5344.184389784783</v>
      </c>
    </row>
    <row r="90" spans="3:12">
      <c r="C90" s="2" t="s">
        <v>58</v>
      </c>
      <c r="D90" s="4">
        <v>2268</v>
      </c>
      <c r="E90" s="4">
        <v>2488</v>
      </c>
      <c r="F90" s="4">
        <v>3448.2866145415346</v>
      </c>
      <c r="G90" s="4">
        <v>3995.1176607753505</v>
      </c>
      <c r="H90" s="4">
        <v>4497.597462738715</v>
      </c>
      <c r="I90" s="4">
        <v>5136.1453685645247</v>
      </c>
      <c r="J90" s="4">
        <v>4974.7104417220653</v>
      </c>
      <c r="K90" s="4">
        <v>5029.9741315523279</v>
      </c>
      <c r="L90" s="4">
        <v>4614.4992691043008</v>
      </c>
    </row>
    <row r="91" spans="3:12">
      <c r="C91" s="2" t="s">
        <v>59</v>
      </c>
      <c r="D91" s="4">
        <v>1589</v>
      </c>
      <c r="E91" s="4">
        <v>1889</v>
      </c>
      <c r="F91" s="4">
        <v>2106.2366732862592</v>
      </c>
      <c r="G91" s="4">
        <v>2924.5719475900755</v>
      </c>
      <c r="H91" s="4">
        <v>3350.5371271049507</v>
      </c>
      <c r="I91" s="4">
        <v>3809.20157541443</v>
      </c>
      <c r="J91" s="4">
        <v>4386.2486987049779</v>
      </c>
      <c r="K91" s="4">
        <v>4283.8677766533319</v>
      </c>
      <c r="L91" s="4">
        <v>4361.7886494773329</v>
      </c>
    </row>
    <row r="92" spans="3:12">
      <c r="C92" s="2" t="s">
        <v>60</v>
      </c>
      <c r="D92" s="4">
        <v>884</v>
      </c>
      <c r="E92" s="4">
        <v>1158</v>
      </c>
      <c r="F92" s="4">
        <v>1398.2497797028589</v>
      </c>
      <c r="G92" s="4">
        <v>1581.5935018923617</v>
      </c>
      <c r="H92" s="4">
        <v>2187.7813626245211</v>
      </c>
      <c r="I92" s="4">
        <v>2541.0423970291095</v>
      </c>
      <c r="J92" s="4">
        <v>2923.7381703139949</v>
      </c>
      <c r="K92" s="4">
        <v>3401.0934268348051</v>
      </c>
      <c r="L92" s="4">
        <v>3355.0528496961147</v>
      </c>
    </row>
    <row r="93" spans="3:12">
      <c r="C93" s="2" t="s">
        <v>61</v>
      </c>
      <c r="D93" s="4">
        <v>600</v>
      </c>
      <c r="E93" s="4">
        <v>740</v>
      </c>
      <c r="F93" s="4">
        <v>968.65220506986054</v>
      </c>
      <c r="G93" s="4">
        <v>1219.3309878395696</v>
      </c>
      <c r="H93" s="4">
        <v>1445.9886723162881</v>
      </c>
      <c r="I93" s="4">
        <v>1896.4678245793687</v>
      </c>
      <c r="J93" s="4">
        <v>2340.1674078584747</v>
      </c>
      <c r="K93" s="4">
        <v>2801.7090876186999</v>
      </c>
      <c r="L93" s="4">
        <v>3329.560932540182</v>
      </c>
    </row>
    <row r="94" spans="3:12">
      <c r="C94" s="2" t="s">
        <v>62</v>
      </c>
      <c r="D94" s="4">
        <v>67429</v>
      </c>
      <c r="E94" s="4">
        <v>71713</v>
      </c>
      <c r="F94" s="4">
        <v>76206.040659534236</v>
      </c>
      <c r="G94" s="4">
        <v>81043.720990414877</v>
      </c>
      <c r="H94" s="4">
        <v>85924.776446545511</v>
      </c>
      <c r="I94" s="4">
        <v>90312.59957930629</v>
      </c>
      <c r="J94" s="4">
        <v>94195.554392608901</v>
      </c>
      <c r="K94" s="4">
        <v>97547.960887515786</v>
      </c>
      <c r="L94" s="4">
        <v>100334.28207183423</v>
      </c>
    </row>
    <row r="95" spans="3:12">
      <c r="D95" s="4"/>
      <c r="E95" s="4"/>
      <c r="F95" s="4"/>
      <c r="G95" s="4"/>
      <c r="H95" s="4"/>
      <c r="I95" s="4"/>
      <c r="J95" s="4"/>
      <c r="K95" s="4"/>
      <c r="L95" s="4"/>
    </row>
    <row r="96" spans="3:12">
      <c r="C96" s="2" t="s">
        <v>67</v>
      </c>
      <c r="D96" s="4">
        <f>SUM(D76:D78)</f>
        <v>15307</v>
      </c>
      <c r="E96" s="4">
        <f t="shared" ref="E96:L96" si="14">SUM(E76:E78)</f>
        <v>15252</v>
      </c>
      <c r="F96" s="4">
        <f t="shared" si="14"/>
        <v>15727.947709287653</v>
      </c>
      <c r="G96" s="4">
        <f t="shared" si="14"/>
        <v>16521.598279866957</v>
      </c>
      <c r="H96" s="4">
        <f t="shared" si="14"/>
        <v>16623.535363862804</v>
      </c>
      <c r="I96" s="4">
        <f t="shared" si="14"/>
        <v>17170.224115843423</v>
      </c>
      <c r="J96" s="4">
        <f t="shared" si="14"/>
        <v>17648.382380087958</v>
      </c>
      <c r="K96" s="4">
        <f t="shared" si="14"/>
        <v>17921.409683016449</v>
      </c>
      <c r="L96" s="4">
        <f t="shared" si="14"/>
        <v>17964.575719214386</v>
      </c>
    </row>
    <row r="97" spans="3:12">
      <c r="C97" s="2" t="s">
        <v>68</v>
      </c>
      <c r="D97" s="4">
        <f>SUM(D79:D88)</f>
        <v>43933</v>
      </c>
      <c r="E97" s="4">
        <f t="shared" ref="E97:L97" si="15">SUM(E79:E88)</f>
        <v>46462</v>
      </c>
      <c r="F97" s="4">
        <f t="shared" si="15"/>
        <v>48260.595121739039</v>
      </c>
      <c r="G97" s="4">
        <f t="shared" si="15"/>
        <v>49876.937847450885</v>
      </c>
      <c r="H97" s="4">
        <f t="shared" si="15"/>
        <v>52219.84751559209</v>
      </c>
      <c r="I97" s="4">
        <f t="shared" si="15"/>
        <v>54374.879868775301</v>
      </c>
      <c r="J97" s="4">
        <f t="shared" si="15"/>
        <v>56505.354666003172</v>
      </c>
      <c r="K97" s="4">
        <f t="shared" si="15"/>
        <v>59173.000032309101</v>
      </c>
      <c r="L97" s="4">
        <f t="shared" si="15"/>
        <v>61364.620262017132</v>
      </c>
    </row>
    <row r="98" spans="3:12">
      <c r="C98" s="2" t="s">
        <v>69</v>
      </c>
      <c r="D98" s="4">
        <f>SUM(D89:D93)</f>
        <v>8189</v>
      </c>
      <c r="E98" s="4">
        <f t="shared" ref="E98:L98" si="16">SUM(E89:E93)</f>
        <v>9999</v>
      </c>
      <c r="F98" s="4">
        <f t="shared" si="16"/>
        <v>12217.497828507558</v>
      </c>
      <c r="G98" s="4">
        <f t="shared" si="16"/>
        <v>14645.184863097042</v>
      </c>
      <c r="H98" s="4">
        <f t="shared" si="16"/>
        <v>17081.393567090618</v>
      </c>
      <c r="I98" s="4">
        <f t="shared" si="16"/>
        <v>18767.495594687567</v>
      </c>
      <c r="J98" s="4">
        <f t="shared" si="16"/>
        <v>20041.817346517761</v>
      </c>
      <c r="K98" s="4">
        <f t="shared" si="16"/>
        <v>20453.551172190233</v>
      </c>
      <c r="L98" s="4">
        <f t="shared" si="16"/>
        <v>21005.086090602716</v>
      </c>
    </row>
    <row r="100" spans="3:12">
      <c r="C100" s="10" t="s">
        <v>64</v>
      </c>
    </row>
    <row r="101" spans="3:12">
      <c r="C101" s="1"/>
      <c r="D101" s="1">
        <v>2010</v>
      </c>
      <c r="E101" s="1">
        <v>2015</v>
      </c>
      <c r="F101" s="1">
        <v>2020</v>
      </c>
      <c r="G101" s="1">
        <v>2025</v>
      </c>
      <c r="H101" s="1">
        <v>2030</v>
      </c>
      <c r="I101" s="1">
        <v>2035</v>
      </c>
      <c r="J101" s="1">
        <v>2040</v>
      </c>
      <c r="K101" s="1">
        <v>2045</v>
      </c>
      <c r="L101" s="1">
        <v>2050</v>
      </c>
    </row>
    <row r="102" spans="3:12">
      <c r="C102" s="2" t="s">
        <v>44</v>
      </c>
      <c r="D102" s="4">
        <v>4409</v>
      </c>
      <c r="E102" s="4">
        <v>4864</v>
      </c>
      <c r="F102" s="4">
        <v>4718.4051364171537</v>
      </c>
      <c r="G102" s="4">
        <v>4992.3388771516402</v>
      </c>
      <c r="H102" s="4">
        <v>5244.5321812160055</v>
      </c>
      <c r="I102" s="4">
        <v>5409.2591532945708</v>
      </c>
      <c r="J102" s="4">
        <v>5510.7570280097771</v>
      </c>
      <c r="K102" s="4">
        <v>5547.3788375187887</v>
      </c>
      <c r="L102" s="4">
        <v>5496.6339401201612</v>
      </c>
    </row>
    <row r="103" spans="3:12">
      <c r="C103" s="2" t="s">
        <v>45</v>
      </c>
      <c r="D103" s="4">
        <v>4849</v>
      </c>
      <c r="E103" s="4">
        <v>4650</v>
      </c>
      <c r="F103" s="4">
        <v>5166.3744485644866</v>
      </c>
      <c r="G103" s="4">
        <v>5047.6403355607426</v>
      </c>
      <c r="H103" s="4">
        <v>5280.4112435498255</v>
      </c>
      <c r="I103" s="4">
        <v>5513.1293126431019</v>
      </c>
      <c r="J103" s="4">
        <v>5658.3110169316142</v>
      </c>
      <c r="K103" s="4">
        <v>5740.21624240447</v>
      </c>
      <c r="L103" s="4">
        <v>5757.5334365768776</v>
      </c>
    </row>
    <row r="104" spans="3:12">
      <c r="C104" s="2" t="s">
        <v>46</v>
      </c>
      <c r="D104" s="4">
        <v>5202</v>
      </c>
      <c r="E104" s="4">
        <v>5023</v>
      </c>
      <c r="F104" s="4">
        <v>5128.7140969330248</v>
      </c>
      <c r="G104" s="4">
        <v>5679.3022275820795</v>
      </c>
      <c r="H104" s="4">
        <v>5395.0024355773639</v>
      </c>
      <c r="I104" s="4">
        <v>5608.8456693691332</v>
      </c>
      <c r="J104" s="4">
        <v>5822.5131893970611</v>
      </c>
      <c r="K104" s="4">
        <v>5948.6076971954699</v>
      </c>
      <c r="L104" s="4">
        <v>6011.7070991311693</v>
      </c>
    </row>
    <row r="105" spans="3:12">
      <c r="C105" s="2" t="s">
        <v>47</v>
      </c>
      <c r="D105" s="4">
        <v>5571</v>
      </c>
      <c r="E105" s="4">
        <v>5161</v>
      </c>
      <c r="F105" s="4">
        <v>5007.5249725249341</v>
      </c>
      <c r="G105" s="4">
        <v>5130.2493419286702</v>
      </c>
      <c r="H105" s="4">
        <v>5512.6586808897637</v>
      </c>
      <c r="I105" s="4">
        <v>5208.1229593101643</v>
      </c>
      <c r="J105" s="4">
        <v>5401.1818998935514</v>
      </c>
      <c r="K105" s="4">
        <v>5593.9834395659027</v>
      </c>
      <c r="L105" s="4">
        <v>5699.5205706146608</v>
      </c>
    </row>
    <row r="106" spans="3:12">
      <c r="C106" s="2" t="s">
        <v>48</v>
      </c>
      <c r="D106" s="4">
        <v>3964</v>
      </c>
      <c r="E106" s="4">
        <v>4678</v>
      </c>
      <c r="F106" s="4">
        <v>4794.854924004343</v>
      </c>
      <c r="G106" s="4">
        <v>4649.7627347772022</v>
      </c>
      <c r="H106" s="4">
        <v>4805.2551055472286</v>
      </c>
      <c r="I106" s="4">
        <v>5155.9814290459717</v>
      </c>
      <c r="J106" s="4">
        <v>4820.3399355322663</v>
      </c>
      <c r="K106" s="4">
        <v>4981.5784004057314</v>
      </c>
      <c r="L106" s="4">
        <v>5142.9752107423692</v>
      </c>
    </row>
    <row r="107" spans="3:12">
      <c r="C107" s="2" t="s">
        <v>49</v>
      </c>
      <c r="D107" s="4">
        <v>4076</v>
      </c>
      <c r="E107" s="4">
        <v>4638</v>
      </c>
      <c r="F107" s="4">
        <v>5062.6036656609167</v>
      </c>
      <c r="G107" s="4">
        <v>5221.2421814769386</v>
      </c>
      <c r="H107" s="4">
        <v>5231.4118798256259</v>
      </c>
      <c r="I107" s="4">
        <v>5346.3290421054007</v>
      </c>
      <c r="J107" s="4">
        <v>5655.9030002498021</v>
      </c>
      <c r="K107" s="4">
        <v>5280.0189896005386</v>
      </c>
      <c r="L107" s="4">
        <v>5400.754005242713</v>
      </c>
    </row>
    <row r="108" spans="3:12">
      <c r="C108" s="2" t="s">
        <v>50</v>
      </c>
      <c r="D108" s="4">
        <v>4447</v>
      </c>
      <c r="E108" s="4">
        <v>4987</v>
      </c>
      <c r="F108" s="4">
        <v>5503.4776168557828</v>
      </c>
      <c r="G108" s="4">
        <v>5987.4651371220325</v>
      </c>
      <c r="H108" s="4">
        <v>6340.6086820495084</v>
      </c>
      <c r="I108" s="4">
        <v>6313.1668804725568</v>
      </c>
      <c r="J108" s="4">
        <v>6389.9944939033812</v>
      </c>
      <c r="K108" s="4">
        <v>6660.920306193887</v>
      </c>
      <c r="L108" s="4">
        <v>6248.1280887495177</v>
      </c>
    </row>
    <row r="109" spans="3:12">
      <c r="C109" s="2" t="s">
        <v>51</v>
      </c>
      <c r="D109" s="4">
        <v>5660</v>
      </c>
      <c r="E109" s="4">
        <v>5102</v>
      </c>
      <c r="F109" s="4">
        <v>5669.960408386507</v>
      </c>
      <c r="G109" s="4">
        <v>6234.8564152124854</v>
      </c>
      <c r="H109" s="4">
        <v>6918.2984027883849</v>
      </c>
      <c r="I109" s="4">
        <v>7240.9213533540733</v>
      </c>
      <c r="J109" s="4">
        <v>7183.8391017265212</v>
      </c>
      <c r="K109" s="4">
        <v>7230.5781956592655</v>
      </c>
      <c r="L109" s="4">
        <v>7471.3081964362555</v>
      </c>
    </row>
    <row r="110" spans="3:12">
      <c r="C110" s="2" t="s">
        <v>52</v>
      </c>
      <c r="D110" s="4">
        <v>6257</v>
      </c>
      <c r="E110" s="4">
        <v>6162</v>
      </c>
      <c r="F110" s="4">
        <v>5667.1037985954781</v>
      </c>
      <c r="G110" s="4">
        <v>6275.8217042116949</v>
      </c>
      <c r="H110" s="4">
        <v>6883.9932934174039</v>
      </c>
      <c r="I110" s="4">
        <v>7542.0054516631608</v>
      </c>
      <c r="J110" s="4">
        <v>7840.6660413531154</v>
      </c>
      <c r="K110" s="4">
        <v>7760.8492531149222</v>
      </c>
      <c r="L110" s="4">
        <v>7784.7879963812411</v>
      </c>
    </row>
    <row r="111" spans="3:12">
      <c r="C111" s="2" t="s">
        <v>53</v>
      </c>
      <c r="D111" s="4">
        <v>7164</v>
      </c>
      <c r="E111" s="4">
        <v>6575</v>
      </c>
      <c r="F111" s="4">
        <v>6532.5112222049902</v>
      </c>
      <c r="G111" s="4">
        <v>6075.0753749186442</v>
      </c>
      <c r="H111" s="4">
        <v>6727.6700140766407</v>
      </c>
      <c r="I111" s="4">
        <v>7314.0265414137357</v>
      </c>
      <c r="J111" s="4">
        <v>7950.1870669372183</v>
      </c>
      <c r="K111" s="4">
        <v>8229.1890475290929</v>
      </c>
      <c r="L111" s="4">
        <v>8132.0206108335378</v>
      </c>
    </row>
    <row r="112" spans="3:12">
      <c r="C112" s="2" t="s">
        <v>54</v>
      </c>
      <c r="D112" s="4">
        <v>6330</v>
      </c>
      <c r="E112" s="4">
        <v>7360</v>
      </c>
      <c r="F112" s="4">
        <v>6766.6998912698436</v>
      </c>
      <c r="G112" s="4">
        <v>6751.9791672655811</v>
      </c>
      <c r="H112" s="4">
        <v>6387.1225639202585</v>
      </c>
      <c r="I112" s="4">
        <v>7019.9428378494049</v>
      </c>
      <c r="J112" s="4">
        <v>7587.789556636204</v>
      </c>
      <c r="K112" s="4">
        <v>8205.2934773264315</v>
      </c>
      <c r="L112" s="4">
        <v>8469.5217445209273</v>
      </c>
    </row>
    <row r="113" spans="3:12">
      <c r="C113" s="2" t="s">
        <v>55</v>
      </c>
      <c r="D113" s="4">
        <v>5580</v>
      </c>
      <c r="E113" s="4">
        <v>6422</v>
      </c>
      <c r="F113" s="4">
        <v>7456.1610174832695</v>
      </c>
      <c r="G113" s="4">
        <v>6902.4901946728569</v>
      </c>
      <c r="H113" s="4">
        <v>6909.7257964750934</v>
      </c>
      <c r="I113" s="4">
        <v>6545.8096627513187</v>
      </c>
      <c r="J113" s="4">
        <v>7162.8615132009763</v>
      </c>
      <c r="K113" s="4">
        <v>7716.568507084984</v>
      </c>
      <c r="L113" s="4">
        <v>8320.2509234023801</v>
      </c>
    </row>
    <row r="114" spans="3:12">
      <c r="C114" s="2" t="s">
        <v>56</v>
      </c>
      <c r="D114" s="4">
        <v>4765</v>
      </c>
      <c r="E114" s="4">
        <v>5615</v>
      </c>
      <c r="F114" s="4">
        <v>6470.3993889760304</v>
      </c>
      <c r="G114" s="4">
        <v>7504.9249147096962</v>
      </c>
      <c r="H114" s="4">
        <v>6925.7389798624181</v>
      </c>
      <c r="I114" s="4">
        <v>6935.9287002218052</v>
      </c>
      <c r="J114" s="4">
        <v>6583.3333481560421</v>
      </c>
      <c r="K114" s="4">
        <v>7187.6877076936926</v>
      </c>
      <c r="L114" s="4">
        <v>7731.5398961401224</v>
      </c>
    </row>
    <row r="115" spans="3:12">
      <c r="C115" s="2" t="s">
        <v>57</v>
      </c>
      <c r="D115" s="4">
        <v>3625</v>
      </c>
      <c r="E115" s="4">
        <v>4682</v>
      </c>
      <c r="F115" s="4">
        <v>5586.1568429101799</v>
      </c>
      <c r="G115" s="4">
        <v>6436.0166680824459</v>
      </c>
      <c r="H115" s="4">
        <v>7343.0738808296101</v>
      </c>
      <c r="I115" s="4">
        <v>6801.7318517943841</v>
      </c>
      <c r="J115" s="4">
        <v>6823.3554218374238</v>
      </c>
      <c r="K115" s="4">
        <v>6493.5223050940867</v>
      </c>
      <c r="L115" s="4">
        <v>7086.5236290988259</v>
      </c>
    </row>
    <row r="116" spans="3:12">
      <c r="C116" s="2" t="s">
        <v>58</v>
      </c>
      <c r="D116" s="4">
        <v>2935</v>
      </c>
      <c r="E116" s="4">
        <v>3437</v>
      </c>
      <c r="F116" s="4">
        <v>4458.0298494954077</v>
      </c>
      <c r="G116" s="4">
        <v>5327.6304259405897</v>
      </c>
      <c r="H116" s="4">
        <v>6065.7644891859054</v>
      </c>
      <c r="I116" s="4">
        <v>6936.3184231521882</v>
      </c>
      <c r="J116" s="4">
        <v>6455.9502838530116</v>
      </c>
      <c r="K116" s="4">
        <v>6498.3343197055165</v>
      </c>
      <c r="L116" s="4">
        <v>6207.7918665364914</v>
      </c>
    </row>
    <row r="117" spans="3:12">
      <c r="C117" s="2" t="s">
        <v>59</v>
      </c>
      <c r="D117" s="4">
        <v>2136</v>
      </c>
      <c r="E117" s="4">
        <v>2611</v>
      </c>
      <c r="F117" s="4">
        <v>3040.0228112066952</v>
      </c>
      <c r="G117" s="4">
        <v>3965.027070878155</v>
      </c>
      <c r="H117" s="4">
        <v>4741.057261222033</v>
      </c>
      <c r="I117" s="4">
        <v>5430.7784566411974</v>
      </c>
      <c r="J117" s="4">
        <v>6246.8900234491011</v>
      </c>
      <c r="K117" s="4">
        <v>5851.7857083357176</v>
      </c>
      <c r="L117" s="4">
        <v>5923.8621082151567</v>
      </c>
    </row>
    <row r="118" spans="3:12">
      <c r="C118" s="2" t="s">
        <v>60</v>
      </c>
      <c r="D118" s="4">
        <v>1400</v>
      </c>
      <c r="E118" s="4">
        <v>1705</v>
      </c>
      <c r="F118" s="4">
        <v>2095.6168630007005</v>
      </c>
      <c r="G118" s="4">
        <v>2469.5646571210968</v>
      </c>
      <c r="H118" s="4">
        <v>3241.4690117484292</v>
      </c>
      <c r="I118" s="4">
        <v>3913.2027959775301</v>
      </c>
      <c r="J118" s="4">
        <v>4525.8278653476827</v>
      </c>
      <c r="K118" s="4">
        <v>5251.9187807512963</v>
      </c>
      <c r="L118" s="4">
        <v>4965.884734989002</v>
      </c>
    </row>
    <row r="119" spans="3:12">
      <c r="C119" s="2" t="s">
        <v>61</v>
      </c>
      <c r="D119" s="4">
        <v>1323</v>
      </c>
      <c r="E119" s="4">
        <v>1586</v>
      </c>
      <c r="F119" s="4">
        <v>1853.1214291278611</v>
      </c>
      <c r="G119" s="4">
        <v>2252.4710811388422</v>
      </c>
      <c r="H119" s="4">
        <v>2709.8428464768058</v>
      </c>
      <c r="I119" s="4">
        <v>3451.6936424948735</v>
      </c>
      <c r="J119" s="4">
        <v>4318.5679402769911</v>
      </c>
      <c r="K119" s="4">
        <v>5240.7244736185949</v>
      </c>
      <c r="L119" s="4">
        <v>6282.9088391184441</v>
      </c>
    </row>
    <row r="120" spans="3:12">
      <c r="C120" s="2" t="s">
        <v>62</v>
      </c>
      <c r="D120" s="4">
        <v>79693</v>
      </c>
      <c r="E120" s="4">
        <v>85258</v>
      </c>
      <c r="F120" s="4">
        <v>90977.738383617601</v>
      </c>
      <c r="G120" s="4">
        <v>96903.858509751415</v>
      </c>
      <c r="H120" s="4">
        <v>102663.63674865832</v>
      </c>
      <c r="I120" s="4">
        <v>107687.19416355458</v>
      </c>
      <c r="J120" s="4">
        <v>111938.26872669173</v>
      </c>
      <c r="K120" s="4">
        <v>115419.1556887984</v>
      </c>
      <c r="L120" s="4">
        <v>118133.65289684985</v>
      </c>
    </row>
    <row r="121" spans="3:12">
      <c r="D121" s="4"/>
      <c r="E121" s="4"/>
      <c r="F121" s="4"/>
      <c r="G121" s="4"/>
      <c r="H121" s="4"/>
      <c r="I121" s="4"/>
      <c r="J121" s="4"/>
      <c r="K121" s="4"/>
      <c r="L121" s="4"/>
    </row>
    <row r="122" spans="3:12">
      <c r="C122" s="2" t="s">
        <v>67</v>
      </c>
      <c r="D122" s="4">
        <f>SUM(D102:D104)</f>
        <v>14460</v>
      </c>
      <c r="E122" s="4">
        <f t="shared" ref="E122:L122" si="17">SUM(E102:E104)</f>
        <v>14537</v>
      </c>
      <c r="F122" s="4">
        <f t="shared" si="17"/>
        <v>15013.493681914664</v>
      </c>
      <c r="G122" s="4">
        <f t="shared" si="17"/>
        <v>15719.281440294464</v>
      </c>
      <c r="H122" s="4">
        <f t="shared" si="17"/>
        <v>15919.945860343196</v>
      </c>
      <c r="I122" s="4">
        <f t="shared" si="17"/>
        <v>16531.234135306804</v>
      </c>
      <c r="J122" s="4">
        <f t="shared" si="17"/>
        <v>16991.581234338453</v>
      </c>
      <c r="K122" s="4">
        <f t="shared" si="17"/>
        <v>17236.202777118728</v>
      </c>
      <c r="L122" s="4">
        <f t="shared" si="17"/>
        <v>17265.874475828208</v>
      </c>
    </row>
    <row r="123" spans="3:12">
      <c r="C123" s="2" t="s">
        <v>68</v>
      </c>
      <c r="D123" s="4">
        <f>SUM(D105:D114)</f>
        <v>53814</v>
      </c>
      <c r="E123" s="4">
        <f t="shared" ref="E123:L123" si="18">SUM(E105:E114)</f>
        <v>56700</v>
      </c>
      <c r="F123" s="4">
        <f t="shared" si="18"/>
        <v>58931.296905962103</v>
      </c>
      <c r="G123" s="4">
        <f t="shared" si="18"/>
        <v>60733.867166295808</v>
      </c>
      <c r="H123" s="4">
        <f t="shared" si="18"/>
        <v>62642.483398852331</v>
      </c>
      <c r="I123" s="4">
        <f t="shared" si="18"/>
        <v>64622.234858187585</v>
      </c>
      <c r="J123" s="4">
        <f t="shared" si="18"/>
        <v>66576.095957589088</v>
      </c>
      <c r="K123" s="4">
        <f t="shared" si="18"/>
        <v>68846.667324174457</v>
      </c>
      <c r="L123" s="4">
        <f t="shared" si="18"/>
        <v>70400.807243063726</v>
      </c>
    </row>
    <row r="124" spans="3:12">
      <c r="C124" s="2" t="s">
        <v>69</v>
      </c>
      <c r="D124" s="4">
        <f>SUM(D115:D119)</f>
        <v>11419</v>
      </c>
      <c r="E124" s="4">
        <f t="shared" ref="E124:L124" si="19">SUM(E115:E119)</f>
        <v>14021</v>
      </c>
      <c r="F124" s="4">
        <f t="shared" si="19"/>
        <v>17032.947795740845</v>
      </c>
      <c r="G124" s="4">
        <f t="shared" si="19"/>
        <v>20450.709903161132</v>
      </c>
      <c r="H124" s="4">
        <f t="shared" si="19"/>
        <v>24101.20748946278</v>
      </c>
      <c r="I124" s="4">
        <f t="shared" si="19"/>
        <v>26533.72517006017</v>
      </c>
      <c r="J124" s="4">
        <f t="shared" si="19"/>
        <v>28370.591534764208</v>
      </c>
      <c r="K124" s="4">
        <f t="shared" si="19"/>
        <v>29336.285587505212</v>
      </c>
      <c r="L124" s="4">
        <f t="shared" si="19"/>
        <v>30466.971177957923</v>
      </c>
    </row>
    <row r="125" spans="3:12">
      <c r="D125" s="5"/>
      <c r="E125" s="5"/>
      <c r="F125" s="5"/>
      <c r="G125" s="5"/>
      <c r="H125" s="5"/>
      <c r="I125" s="5"/>
      <c r="J125" s="5"/>
      <c r="K125" s="5"/>
      <c r="L125" s="5"/>
    </row>
    <row r="126" spans="3:12" customFormat="1" ht="15"/>
    <row r="127" spans="3:12" customFormat="1" ht="15"/>
    <row r="128" spans="3:12" customFormat="1" ht="15"/>
    <row r="129" customFormat="1" ht="15"/>
    <row r="130" customFormat="1" ht="15"/>
    <row r="131" customFormat="1" ht="15"/>
    <row r="132" customFormat="1" ht="15"/>
    <row r="133" customFormat="1" ht="15"/>
    <row r="134" customFormat="1" ht="15"/>
    <row r="135" customFormat="1" ht="15"/>
    <row r="136" customFormat="1" ht="15"/>
    <row r="137" customFormat="1" ht="15"/>
    <row r="138" customFormat="1" ht="15"/>
    <row r="139" customFormat="1" ht="15"/>
    <row r="140" customFormat="1" ht="15"/>
    <row r="141" customFormat="1" ht="15"/>
    <row r="142" customFormat="1" ht="15"/>
    <row r="143" customFormat="1" ht="15"/>
    <row r="144" customFormat="1" ht="15"/>
    <row r="145" customFormat="1" ht="15"/>
    <row r="146" customFormat="1" ht="15"/>
    <row r="147" customFormat="1" ht="15"/>
    <row r="148" customFormat="1" ht="15"/>
    <row r="149" customFormat="1" ht="15"/>
    <row r="150" customFormat="1" ht="15"/>
    <row r="151" customFormat="1" ht="15"/>
    <row r="152" customFormat="1" ht="15"/>
    <row r="153" customFormat="1" ht="15"/>
    <row r="154" customFormat="1" ht="15"/>
    <row r="155" customFormat="1" ht="15"/>
    <row r="156" customFormat="1" ht="15"/>
    <row r="157" customFormat="1" ht="15"/>
    <row r="158" customFormat="1" ht="15"/>
    <row r="159" customFormat="1" ht="15"/>
    <row r="160" customFormat="1" ht="15"/>
    <row r="161" customFormat="1" ht="15"/>
    <row r="162" customFormat="1" ht="15"/>
    <row r="163" customFormat="1" ht="15"/>
    <row r="164" customFormat="1" ht="15"/>
    <row r="165" customFormat="1" ht="15"/>
    <row r="166" customFormat="1" ht="15"/>
    <row r="167" customFormat="1" ht="15"/>
    <row r="168" customFormat="1" ht="15"/>
    <row r="169" customFormat="1" ht="15"/>
    <row r="170" customFormat="1" ht="15"/>
    <row r="171" customFormat="1" ht="15"/>
    <row r="172" customFormat="1" ht="15"/>
    <row r="173" customFormat="1" ht="15"/>
    <row r="174" customFormat="1" ht="15"/>
    <row r="175" customFormat="1" ht="15"/>
    <row r="176" customFormat="1" ht="15"/>
    <row r="177" customFormat="1" ht="15"/>
    <row r="178" customFormat="1" ht="15"/>
    <row r="179" customFormat="1" ht="15"/>
    <row r="180" customFormat="1" ht="15"/>
    <row r="181" customFormat="1" ht="15"/>
    <row r="182" customFormat="1" ht="15"/>
    <row r="183" customFormat="1" ht="15"/>
    <row r="184" customFormat="1" ht="15"/>
    <row r="185" customFormat="1" ht="15"/>
    <row r="186" customFormat="1" ht="15"/>
    <row r="187" customFormat="1" ht="15"/>
    <row r="188" customFormat="1" ht="15"/>
    <row r="189" customFormat="1" ht="15"/>
    <row r="190" customFormat="1" ht="15"/>
    <row r="191" customFormat="1" ht="15"/>
    <row r="192" customFormat="1" ht="15"/>
    <row r="193" customFormat="1" ht="15"/>
    <row r="194" customFormat="1" ht="15"/>
    <row r="195" customFormat="1" ht="15"/>
    <row r="196" customFormat="1" ht="15"/>
    <row r="197" customFormat="1" ht="15"/>
    <row r="198" customFormat="1" ht="15"/>
    <row r="199" customFormat="1" ht="15"/>
    <row r="200" customFormat="1" ht="15"/>
    <row r="201" customFormat="1" ht="15"/>
    <row r="202" customFormat="1" ht="15"/>
    <row r="203" customFormat="1" ht="15"/>
    <row r="204" customFormat="1" ht="15"/>
    <row r="205" customFormat="1" ht="15"/>
    <row r="206" customFormat="1" ht="15"/>
    <row r="207" customFormat="1" ht="15"/>
    <row r="208" customFormat="1" ht="15"/>
    <row r="209" customFormat="1" ht="15"/>
    <row r="210" customFormat="1" ht="15"/>
    <row r="211" customFormat="1" ht="15"/>
    <row r="212" customFormat="1" ht="15"/>
    <row r="213" customFormat="1" ht="15"/>
    <row r="214" customFormat="1" ht="15"/>
    <row r="215" customFormat="1" ht="15"/>
    <row r="216" customFormat="1" ht="15"/>
    <row r="217" customFormat="1" ht="15"/>
    <row r="218" customFormat="1" ht="15"/>
    <row r="219" customFormat="1" ht="15"/>
    <row r="220" customFormat="1" ht="15"/>
    <row r="221" customFormat="1" ht="15"/>
    <row r="222" customFormat="1" ht="15"/>
    <row r="223" customFormat="1" ht="15"/>
    <row r="224" customFormat="1" ht="15"/>
    <row r="225" customFormat="1" ht="15"/>
    <row r="226" customFormat="1" ht="15"/>
    <row r="227" customFormat="1" ht="15"/>
    <row r="228" customFormat="1" ht="15"/>
    <row r="229" customFormat="1" ht="15"/>
    <row r="230" customFormat="1" ht="15"/>
    <row r="231" customFormat="1" ht="15"/>
    <row r="232" customFormat="1" ht="15"/>
    <row r="233" customFormat="1" ht="15"/>
    <row r="234" customFormat="1" ht="15"/>
    <row r="235" customFormat="1" ht="15"/>
    <row r="236" customFormat="1" ht="15"/>
    <row r="237" customFormat="1" ht="15"/>
    <row r="238" customFormat="1" ht="15"/>
    <row r="239" customFormat="1" ht="15"/>
    <row r="240" customFormat="1" ht="15"/>
    <row r="241" customFormat="1" ht="15"/>
    <row r="242" customFormat="1" ht="15"/>
    <row r="243" customFormat="1" ht="15"/>
    <row r="244" customFormat="1" ht="15"/>
    <row r="245" customFormat="1" ht="15"/>
    <row r="246" customFormat="1" ht="15"/>
    <row r="247" customFormat="1" ht="15"/>
    <row r="248" customFormat="1" ht="15"/>
    <row r="249" customFormat="1" ht="15"/>
    <row r="250" customFormat="1" ht="15"/>
    <row r="251" customFormat="1" ht="15"/>
    <row r="252" customFormat="1" ht="15"/>
    <row r="253" customFormat="1" ht="15"/>
    <row r="254" customFormat="1" ht="15"/>
    <row r="255" customFormat="1" ht="15"/>
    <row r="256" customFormat="1" ht="15"/>
    <row r="257" customFormat="1" ht="15"/>
    <row r="258" customFormat="1" ht="15"/>
    <row r="259" customFormat="1" ht="15"/>
    <row r="260" customFormat="1" ht="15"/>
    <row r="261" customFormat="1" ht="15"/>
    <row r="262" customFormat="1" ht="15"/>
    <row r="263" customFormat="1" ht="15"/>
    <row r="264" customFormat="1" ht="15"/>
    <row r="265" customFormat="1" ht="15"/>
    <row r="266" customFormat="1" ht="15"/>
    <row r="267" customFormat="1" ht="15"/>
    <row r="268" customFormat="1" ht="15"/>
    <row r="269" customFormat="1" ht="15"/>
    <row r="270" customFormat="1" ht="15"/>
    <row r="271" customFormat="1" ht="15"/>
    <row r="272" customFormat="1" ht="15"/>
    <row r="273" customFormat="1" ht="15"/>
    <row r="274" customFormat="1" ht="15"/>
    <row r="275" customFormat="1" ht="15"/>
    <row r="276" customFormat="1" ht="15"/>
    <row r="277" customFormat="1" ht="15"/>
    <row r="278" customFormat="1" ht="15"/>
    <row r="279" customFormat="1" ht="15"/>
    <row r="280" customFormat="1" ht="15"/>
    <row r="281" customFormat="1" ht="15"/>
    <row r="282" customFormat="1" ht="15"/>
    <row r="283" customFormat="1" ht="15"/>
    <row r="284" customFormat="1" ht="15"/>
    <row r="285" customFormat="1" ht="15"/>
    <row r="286" customFormat="1" ht="15"/>
    <row r="287" customFormat="1" ht="15"/>
    <row r="288" customFormat="1" ht="15"/>
    <row r="289" customFormat="1" ht="15"/>
    <row r="290" customFormat="1" ht="15"/>
    <row r="291" customFormat="1" ht="15"/>
    <row r="292" customFormat="1" ht="15"/>
    <row r="293" customFormat="1" ht="15"/>
    <row r="294" customFormat="1" ht="15"/>
    <row r="295" customFormat="1" ht="15"/>
    <row r="296" customFormat="1" ht="15"/>
    <row r="297" customFormat="1" ht="15"/>
    <row r="298" customFormat="1" ht="15"/>
    <row r="299" customFormat="1" ht="15"/>
    <row r="300" customFormat="1" ht="15"/>
    <row r="301" customFormat="1" ht="15"/>
    <row r="302" customFormat="1" ht="15"/>
    <row r="303" customFormat="1" ht="15"/>
    <row r="304" customFormat="1" ht="15"/>
    <row r="305" customFormat="1" ht="15"/>
    <row r="306" customFormat="1" ht="15"/>
    <row r="307" customFormat="1" ht="15"/>
    <row r="308" customFormat="1" ht="15"/>
    <row r="309" customFormat="1" ht="15"/>
    <row r="310" customFormat="1" ht="15"/>
    <row r="311" customFormat="1" ht="15"/>
    <row r="312" customFormat="1" ht="15"/>
    <row r="313" customFormat="1" ht="15"/>
    <row r="314" customFormat="1" ht="15"/>
    <row r="315" customFormat="1" ht="15"/>
    <row r="316" customFormat="1" ht="15"/>
    <row r="317" customFormat="1" ht="15"/>
    <row r="318" customFormat="1" ht="15"/>
    <row r="319" customFormat="1" ht="15"/>
    <row r="320" customFormat="1" ht="15"/>
    <row r="321" customFormat="1" ht="15"/>
    <row r="322" customFormat="1" ht="15"/>
    <row r="323" customFormat="1" ht="15"/>
    <row r="324" customFormat="1" ht="15"/>
    <row r="325" customFormat="1" ht="15"/>
    <row r="326" customFormat="1" ht="15"/>
    <row r="327" customFormat="1" ht="15"/>
    <row r="328" customFormat="1" ht="15"/>
    <row r="329" customFormat="1" ht="15"/>
    <row r="330" customFormat="1" ht="15"/>
    <row r="331" customFormat="1" ht="15"/>
    <row r="332" customFormat="1" ht="15"/>
    <row r="333" customFormat="1" ht="15"/>
    <row r="334" customFormat="1" ht="15"/>
    <row r="335" customFormat="1" ht="15"/>
    <row r="336" customFormat="1" ht="15"/>
    <row r="337" customFormat="1" ht="15"/>
    <row r="338" customFormat="1" ht="15"/>
    <row r="339" customFormat="1" ht="15"/>
    <row r="340" customFormat="1" ht="15"/>
    <row r="341" customFormat="1" ht="15"/>
    <row r="342" customFormat="1" ht="15"/>
    <row r="343" customFormat="1" ht="15"/>
    <row r="344" customFormat="1" ht="15"/>
    <row r="345" customFormat="1" ht="1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W345"/>
  <sheetViews>
    <sheetView zoomScale="80" zoomScaleNormal="80" workbookViewId="0">
      <selection activeCell="B1" sqref="B1"/>
    </sheetView>
  </sheetViews>
  <sheetFormatPr defaultRowHeight="12.75"/>
  <cols>
    <col min="1" max="1" width="8.85546875" style="2"/>
    <col min="2" max="2" width="5.7109375" style="2" customWidth="1"/>
    <col min="3" max="3" width="38.140625" style="2" bestFit="1" customWidth="1"/>
    <col min="4" max="12" width="12.7109375" style="2" customWidth="1"/>
    <col min="13" max="24" width="8.85546875" style="2"/>
    <col min="25" max="25" width="10.42578125" style="2" bestFit="1" customWidth="1"/>
    <col min="26" max="43" width="8.85546875" style="2"/>
    <col min="44" max="44" width="10.42578125" style="2" bestFit="1" customWidth="1"/>
    <col min="45" max="62" width="8.85546875" style="2"/>
    <col min="63" max="63" width="10.42578125" style="2" bestFit="1" customWidth="1"/>
    <col min="64" max="81" width="8.85546875" style="2"/>
    <col min="82" max="82" width="10.42578125" style="2" bestFit="1" customWidth="1"/>
    <col min="83" max="100" width="8.85546875" style="2"/>
    <col min="101" max="101" width="10.42578125" style="2" bestFit="1" customWidth="1"/>
    <col min="102" max="119" width="8.85546875" style="2"/>
    <col min="120" max="120" width="10.42578125" style="2" bestFit="1" customWidth="1"/>
    <col min="121" max="257" width="8.85546875" style="2"/>
    <col min="258" max="258" width="5.7109375" style="2" customWidth="1"/>
    <col min="259" max="259" width="38.140625" style="2" bestFit="1" customWidth="1"/>
    <col min="260" max="268" width="12.7109375" style="2" customWidth="1"/>
    <col min="269" max="280" width="8.85546875" style="2"/>
    <col min="281" max="281" width="10.42578125" style="2" bestFit="1" customWidth="1"/>
    <col min="282" max="299" width="8.85546875" style="2"/>
    <col min="300" max="300" width="10.42578125" style="2" bestFit="1" customWidth="1"/>
    <col min="301" max="318" width="8.85546875" style="2"/>
    <col min="319" max="319" width="10.42578125" style="2" bestFit="1" customWidth="1"/>
    <col min="320" max="337" width="8.85546875" style="2"/>
    <col min="338" max="338" width="10.42578125" style="2" bestFit="1" customWidth="1"/>
    <col min="339" max="356" width="8.85546875" style="2"/>
    <col min="357" max="357" width="10.42578125" style="2" bestFit="1" customWidth="1"/>
    <col min="358" max="375" width="8.85546875" style="2"/>
    <col min="376" max="376" width="10.42578125" style="2" bestFit="1" customWidth="1"/>
    <col min="377" max="513" width="8.85546875" style="2"/>
    <col min="514" max="514" width="5.7109375" style="2" customWidth="1"/>
    <col min="515" max="515" width="38.140625" style="2" bestFit="1" customWidth="1"/>
    <col min="516" max="524" width="12.7109375" style="2" customWidth="1"/>
    <col min="525" max="536" width="8.85546875" style="2"/>
    <col min="537" max="537" width="10.42578125" style="2" bestFit="1" customWidth="1"/>
    <col min="538" max="555" width="8.85546875" style="2"/>
    <col min="556" max="556" width="10.42578125" style="2" bestFit="1" customWidth="1"/>
    <col min="557" max="574" width="8.85546875" style="2"/>
    <col min="575" max="575" width="10.42578125" style="2" bestFit="1" customWidth="1"/>
    <col min="576" max="593" width="8.85546875" style="2"/>
    <col min="594" max="594" width="10.42578125" style="2" bestFit="1" customWidth="1"/>
    <col min="595" max="612" width="8.85546875" style="2"/>
    <col min="613" max="613" width="10.42578125" style="2" bestFit="1" customWidth="1"/>
    <col min="614" max="631" width="8.85546875" style="2"/>
    <col min="632" max="632" width="10.42578125" style="2" bestFit="1" customWidth="1"/>
    <col min="633" max="769" width="8.85546875" style="2"/>
    <col min="770" max="770" width="5.7109375" style="2" customWidth="1"/>
    <col min="771" max="771" width="38.140625" style="2" bestFit="1" customWidth="1"/>
    <col min="772" max="780" width="12.7109375" style="2" customWidth="1"/>
    <col min="781" max="792" width="8.85546875" style="2"/>
    <col min="793" max="793" width="10.42578125" style="2" bestFit="1" customWidth="1"/>
    <col min="794" max="811" width="8.85546875" style="2"/>
    <col min="812" max="812" width="10.42578125" style="2" bestFit="1" customWidth="1"/>
    <col min="813" max="830" width="8.85546875" style="2"/>
    <col min="831" max="831" width="10.42578125" style="2" bestFit="1" customWidth="1"/>
    <col min="832" max="849" width="8.85546875" style="2"/>
    <col min="850" max="850" width="10.42578125" style="2" bestFit="1" customWidth="1"/>
    <col min="851" max="868" width="8.85546875" style="2"/>
    <col min="869" max="869" width="10.42578125" style="2" bestFit="1" customWidth="1"/>
    <col min="870" max="887" width="8.85546875" style="2"/>
    <col min="888" max="888" width="10.42578125" style="2" bestFit="1" customWidth="1"/>
    <col min="889" max="1025" width="8.85546875" style="2"/>
    <col min="1026" max="1026" width="5.7109375" style="2" customWidth="1"/>
    <col min="1027" max="1027" width="38.140625" style="2" bestFit="1" customWidth="1"/>
    <col min="1028" max="1036" width="12.7109375" style="2" customWidth="1"/>
    <col min="1037" max="1048" width="8.85546875" style="2"/>
    <col min="1049" max="1049" width="10.42578125" style="2" bestFit="1" customWidth="1"/>
    <col min="1050" max="1067" width="8.85546875" style="2"/>
    <col min="1068" max="1068" width="10.42578125" style="2" bestFit="1" customWidth="1"/>
    <col min="1069" max="1086" width="8.85546875" style="2"/>
    <col min="1087" max="1087" width="10.42578125" style="2" bestFit="1" customWidth="1"/>
    <col min="1088" max="1105" width="8.85546875" style="2"/>
    <col min="1106" max="1106" width="10.42578125" style="2" bestFit="1" customWidth="1"/>
    <col min="1107" max="1124" width="8.85546875" style="2"/>
    <col min="1125" max="1125" width="10.42578125" style="2" bestFit="1" customWidth="1"/>
    <col min="1126" max="1143" width="8.85546875" style="2"/>
    <col min="1144" max="1144" width="10.42578125" style="2" bestFit="1" customWidth="1"/>
    <col min="1145" max="1281" width="8.85546875" style="2"/>
    <col min="1282" max="1282" width="5.7109375" style="2" customWidth="1"/>
    <col min="1283" max="1283" width="38.140625" style="2" bestFit="1" customWidth="1"/>
    <col min="1284" max="1292" width="12.7109375" style="2" customWidth="1"/>
    <col min="1293" max="1304" width="8.85546875" style="2"/>
    <col min="1305" max="1305" width="10.42578125" style="2" bestFit="1" customWidth="1"/>
    <col min="1306" max="1323" width="8.85546875" style="2"/>
    <col min="1324" max="1324" width="10.42578125" style="2" bestFit="1" customWidth="1"/>
    <col min="1325" max="1342" width="8.85546875" style="2"/>
    <col min="1343" max="1343" width="10.42578125" style="2" bestFit="1" customWidth="1"/>
    <col min="1344" max="1361" width="8.85546875" style="2"/>
    <col min="1362" max="1362" width="10.42578125" style="2" bestFit="1" customWidth="1"/>
    <col min="1363" max="1380" width="8.85546875" style="2"/>
    <col min="1381" max="1381" width="10.42578125" style="2" bestFit="1" customWidth="1"/>
    <col min="1382" max="1399" width="8.85546875" style="2"/>
    <col min="1400" max="1400" width="10.42578125" style="2" bestFit="1" customWidth="1"/>
    <col min="1401" max="1537" width="8.85546875" style="2"/>
    <col min="1538" max="1538" width="5.7109375" style="2" customWidth="1"/>
    <col min="1539" max="1539" width="38.140625" style="2" bestFit="1" customWidth="1"/>
    <col min="1540" max="1548" width="12.7109375" style="2" customWidth="1"/>
    <col min="1549" max="1560" width="8.85546875" style="2"/>
    <col min="1561" max="1561" width="10.42578125" style="2" bestFit="1" customWidth="1"/>
    <col min="1562" max="1579" width="8.85546875" style="2"/>
    <col min="1580" max="1580" width="10.42578125" style="2" bestFit="1" customWidth="1"/>
    <col min="1581" max="1598" width="8.85546875" style="2"/>
    <col min="1599" max="1599" width="10.42578125" style="2" bestFit="1" customWidth="1"/>
    <col min="1600" max="1617" width="8.85546875" style="2"/>
    <col min="1618" max="1618" width="10.42578125" style="2" bestFit="1" customWidth="1"/>
    <col min="1619" max="1636" width="8.85546875" style="2"/>
    <col min="1637" max="1637" width="10.42578125" style="2" bestFit="1" customWidth="1"/>
    <col min="1638" max="1655" width="8.85546875" style="2"/>
    <col min="1656" max="1656" width="10.42578125" style="2" bestFit="1" customWidth="1"/>
    <col min="1657" max="1793" width="8.85546875" style="2"/>
    <col min="1794" max="1794" width="5.7109375" style="2" customWidth="1"/>
    <col min="1795" max="1795" width="38.140625" style="2" bestFit="1" customWidth="1"/>
    <col min="1796" max="1804" width="12.7109375" style="2" customWidth="1"/>
    <col min="1805" max="1816" width="8.85546875" style="2"/>
    <col min="1817" max="1817" width="10.42578125" style="2" bestFit="1" customWidth="1"/>
    <col min="1818" max="1835" width="8.85546875" style="2"/>
    <col min="1836" max="1836" width="10.42578125" style="2" bestFit="1" customWidth="1"/>
    <col min="1837" max="1854" width="8.85546875" style="2"/>
    <col min="1855" max="1855" width="10.42578125" style="2" bestFit="1" customWidth="1"/>
    <col min="1856" max="1873" width="8.85546875" style="2"/>
    <col min="1874" max="1874" width="10.42578125" style="2" bestFit="1" customWidth="1"/>
    <col min="1875" max="1892" width="8.85546875" style="2"/>
    <col min="1893" max="1893" width="10.42578125" style="2" bestFit="1" customWidth="1"/>
    <col min="1894" max="1911" width="8.85546875" style="2"/>
    <col min="1912" max="1912" width="10.42578125" style="2" bestFit="1" customWidth="1"/>
    <col min="1913" max="2049" width="8.85546875" style="2"/>
    <col min="2050" max="2050" width="5.7109375" style="2" customWidth="1"/>
    <col min="2051" max="2051" width="38.140625" style="2" bestFit="1" customWidth="1"/>
    <col min="2052" max="2060" width="12.7109375" style="2" customWidth="1"/>
    <col min="2061" max="2072" width="8.85546875" style="2"/>
    <col min="2073" max="2073" width="10.42578125" style="2" bestFit="1" customWidth="1"/>
    <col min="2074" max="2091" width="8.85546875" style="2"/>
    <col min="2092" max="2092" width="10.42578125" style="2" bestFit="1" customWidth="1"/>
    <col min="2093" max="2110" width="8.85546875" style="2"/>
    <col min="2111" max="2111" width="10.42578125" style="2" bestFit="1" customWidth="1"/>
    <col min="2112" max="2129" width="8.85546875" style="2"/>
    <col min="2130" max="2130" width="10.42578125" style="2" bestFit="1" customWidth="1"/>
    <col min="2131" max="2148" width="8.85546875" style="2"/>
    <col min="2149" max="2149" width="10.42578125" style="2" bestFit="1" customWidth="1"/>
    <col min="2150" max="2167" width="8.85546875" style="2"/>
    <col min="2168" max="2168" width="10.42578125" style="2" bestFit="1" customWidth="1"/>
    <col min="2169" max="2305" width="8.85546875" style="2"/>
    <col min="2306" max="2306" width="5.7109375" style="2" customWidth="1"/>
    <col min="2307" max="2307" width="38.140625" style="2" bestFit="1" customWidth="1"/>
    <col min="2308" max="2316" width="12.7109375" style="2" customWidth="1"/>
    <col min="2317" max="2328" width="8.85546875" style="2"/>
    <col min="2329" max="2329" width="10.42578125" style="2" bestFit="1" customWidth="1"/>
    <col min="2330" max="2347" width="8.85546875" style="2"/>
    <col min="2348" max="2348" width="10.42578125" style="2" bestFit="1" customWidth="1"/>
    <col min="2349" max="2366" width="8.85546875" style="2"/>
    <col min="2367" max="2367" width="10.42578125" style="2" bestFit="1" customWidth="1"/>
    <col min="2368" max="2385" width="8.85546875" style="2"/>
    <col min="2386" max="2386" width="10.42578125" style="2" bestFit="1" customWidth="1"/>
    <col min="2387" max="2404" width="8.85546875" style="2"/>
    <col min="2405" max="2405" width="10.42578125" style="2" bestFit="1" customWidth="1"/>
    <col min="2406" max="2423" width="8.85546875" style="2"/>
    <col min="2424" max="2424" width="10.42578125" style="2" bestFit="1" customWidth="1"/>
    <col min="2425" max="2561" width="8.85546875" style="2"/>
    <col min="2562" max="2562" width="5.7109375" style="2" customWidth="1"/>
    <col min="2563" max="2563" width="38.140625" style="2" bestFit="1" customWidth="1"/>
    <col min="2564" max="2572" width="12.7109375" style="2" customWidth="1"/>
    <col min="2573" max="2584" width="8.85546875" style="2"/>
    <col min="2585" max="2585" width="10.42578125" style="2" bestFit="1" customWidth="1"/>
    <col min="2586" max="2603" width="8.85546875" style="2"/>
    <col min="2604" max="2604" width="10.42578125" style="2" bestFit="1" customWidth="1"/>
    <col min="2605" max="2622" width="8.85546875" style="2"/>
    <col min="2623" max="2623" width="10.42578125" style="2" bestFit="1" customWidth="1"/>
    <col min="2624" max="2641" width="8.85546875" style="2"/>
    <col min="2642" max="2642" width="10.42578125" style="2" bestFit="1" customWidth="1"/>
    <col min="2643" max="2660" width="8.85546875" style="2"/>
    <col min="2661" max="2661" width="10.42578125" style="2" bestFit="1" customWidth="1"/>
    <col min="2662" max="2679" width="8.85546875" style="2"/>
    <col min="2680" max="2680" width="10.42578125" style="2" bestFit="1" customWidth="1"/>
    <col min="2681" max="2817" width="8.85546875" style="2"/>
    <col min="2818" max="2818" width="5.7109375" style="2" customWidth="1"/>
    <col min="2819" max="2819" width="38.140625" style="2" bestFit="1" customWidth="1"/>
    <col min="2820" max="2828" width="12.7109375" style="2" customWidth="1"/>
    <col min="2829" max="2840" width="8.85546875" style="2"/>
    <col min="2841" max="2841" width="10.42578125" style="2" bestFit="1" customWidth="1"/>
    <col min="2842" max="2859" width="8.85546875" style="2"/>
    <col min="2860" max="2860" width="10.42578125" style="2" bestFit="1" customWidth="1"/>
    <col min="2861" max="2878" width="8.85546875" style="2"/>
    <col min="2879" max="2879" width="10.42578125" style="2" bestFit="1" customWidth="1"/>
    <col min="2880" max="2897" width="8.85546875" style="2"/>
    <col min="2898" max="2898" width="10.42578125" style="2" bestFit="1" customWidth="1"/>
    <col min="2899" max="2916" width="8.85546875" style="2"/>
    <col min="2917" max="2917" width="10.42578125" style="2" bestFit="1" customWidth="1"/>
    <col min="2918" max="2935" width="8.85546875" style="2"/>
    <col min="2936" max="2936" width="10.42578125" style="2" bestFit="1" customWidth="1"/>
    <col min="2937" max="3073" width="8.85546875" style="2"/>
    <col min="3074" max="3074" width="5.7109375" style="2" customWidth="1"/>
    <col min="3075" max="3075" width="38.140625" style="2" bestFit="1" customWidth="1"/>
    <col min="3076" max="3084" width="12.7109375" style="2" customWidth="1"/>
    <col min="3085" max="3096" width="8.85546875" style="2"/>
    <col min="3097" max="3097" width="10.42578125" style="2" bestFit="1" customWidth="1"/>
    <col min="3098" max="3115" width="8.85546875" style="2"/>
    <col min="3116" max="3116" width="10.42578125" style="2" bestFit="1" customWidth="1"/>
    <col min="3117" max="3134" width="8.85546875" style="2"/>
    <col min="3135" max="3135" width="10.42578125" style="2" bestFit="1" customWidth="1"/>
    <col min="3136" max="3153" width="8.85546875" style="2"/>
    <col min="3154" max="3154" width="10.42578125" style="2" bestFit="1" customWidth="1"/>
    <col min="3155" max="3172" width="8.85546875" style="2"/>
    <col min="3173" max="3173" width="10.42578125" style="2" bestFit="1" customWidth="1"/>
    <col min="3174" max="3191" width="8.85546875" style="2"/>
    <col min="3192" max="3192" width="10.42578125" style="2" bestFit="1" customWidth="1"/>
    <col min="3193" max="3329" width="8.85546875" style="2"/>
    <col min="3330" max="3330" width="5.7109375" style="2" customWidth="1"/>
    <col min="3331" max="3331" width="38.140625" style="2" bestFit="1" customWidth="1"/>
    <col min="3332" max="3340" width="12.7109375" style="2" customWidth="1"/>
    <col min="3341" max="3352" width="8.85546875" style="2"/>
    <col min="3353" max="3353" width="10.42578125" style="2" bestFit="1" customWidth="1"/>
    <col min="3354" max="3371" width="8.85546875" style="2"/>
    <col min="3372" max="3372" width="10.42578125" style="2" bestFit="1" customWidth="1"/>
    <col min="3373" max="3390" width="8.85546875" style="2"/>
    <col min="3391" max="3391" width="10.42578125" style="2" bestFit="1" customWidth="1"/>
    <col min="3392" max="3409" width="8.85546875" style="2"/>
    <col min="3410" max="3410" width="10.42578125" style="2" bestFit="1" customWidth="1"/>
    <col min="3411" max="3428" width="8.85546875" style="2"/>
    <col min="3429" max="3429" width="10.42578125" style="2" bestFit="1" customWidth="1"/>
    <col min="3430" max="3447" width="8.85546875" style="2"/>
    <col min="3448" max="3448" width="10.42578125" style="2" bestFit="1" customWidth="1"/>
    <col min="3449" max="3585" width="8.85546875" style="2"/>
    <col min="3586" max="3586" width="5.7109375" style="2" customWidth="1"/>
    <col min="3587" max="3587" width="38.140625" style="2" bestFit="1" customWidth="1"/>
    <col min="3588" max="3596" width="12.7109375" style="2" customWidth="1"/>
    <col min="3597" max="3608" width="8.85546875" style="2"/>
    <col min="3609" max="3609" width="10.42578125" style="2" bestFit="1" customWidth="1"/>
    <col min="3610" max="3627" width="8.85546875" style="2"/>
    <col min="3628" max="3628" width="10.42578125" style="2" bestFit="1" customWidth="1"/>
    <col min="3629" max="3646" width="8.85546875" style="2"/>
    <col min="3647" max="3647" width="10.42578125" style="2" bestFit="1" customWidth="1"/>
    <col min="3648" max="3665" width="8.85546875" style="2"/>
    <col min="3666" max="3666" width="10.42578125" style="2" bestFit="1" customWidth="1"/>
    <col min="3667" max="3684" width="8.85546875" style="2"/>
    <col min="3685" max="3685" width="10.42578125" style="2" bestFit="1" customWidth="1"/>
    <col min="3686" max="3703" width="8.85546875" style="2"/>
    <col min="3704" max="3704" width="10.42578125" style="2" bestFit="1" customWidth="1"/>
    <col min="3705" max="3841" width="8.85546875" style="2"/>
    <col min="3842" max="3842" width="5.7109375" style="2" customWidth="1"/>
    <col min="3843" max="3843" width="38.140625" style="2" bestFit="1" customWidth="1"/>
    <col min="3844" max="3852" width="12.7109375" style="2" customWidth="1"/>
    <col min="3853" max="3864" width="8.85546875" style="2"/>
    <col min="3865" max="3865" width="10.42578125" style="2" bestFit="1" customWidth="1"/>
    <col min="3866" max="3883" width="8.85546875" style="2"/>
    <col min="3884" max="3884" width="10.42578125" style="2" bestFit="1" customWidth="1"/>
    <col min="3885" max="3902" width="8.85546875" style="2"/>
    <col min="3903" max="3903" width="10.42578125" style="2" bestFit="1" customWidth="1"/>
    <col min="3904" max="3921" width="8.85546875" style="2"/>
    <col min="3922" max="3922" width="10.42578125" style="2" bestFit="1" customWidth="1"/>
    <col min="3923" max="3940" width="8.85546875" style="2"/>
    <col min="3941" max="3941" width="10.42578125" style="2" bestFit="1" customWidth="1"/>
    <col min="3942" max="3959" width="8.85546875" style="2"/>
    <col min="3960" max="3960" width="10.42578125" style="2" bestFit="1" customWidth="1"/>
    <col min="3961" max="4097" width="8.85546875" style="2"/>
    <col min="4098" max="4098" width="5.7109375" style="2" customWidth="1"/>
    <col min="4099" max="4099" width="38.140625" style="2" bestFit="1" customWidth="1"/>
    <col min="4100" max="4108" width="12.7109375" style="2" customWidth="1"/>
    <col min="4109" max="4120" width="8.85546875" style="2"/>
    <col min="4121" max="4121" width="10.42578125" style="2" bestFit="1" customWidth="1"/>
    <col min="4122" max="4139" width="8.85546875" style="2"/>
    <col min="4140" max="4140" width="10.42578125" style="2" bestFit="1" customWidth="1"/>
    <col min="4141" max="4158" width="8.85546875" style="2"/>
    <col min="4159" max="4159" width="10.42578125" style="2" bestFit="1" customWidth="1"/>
    <col min="4160" max="4177" width="8.85546875" style="2"/>
    <col min="4178" max="4178" width="10.42578125" style="2" bestFit="1" customWidth="1"/>
    <col min="4179" max="4196" width="8.85546875" style="2"/>
    <col min="4197" max="4197" width="10.42578125" style="2" bestFit="1" customWidth="1"/>
    <col min="4198" max="4215" width="8.85546875" style="2"/>
    <col min="4216" max="4216" width="10.42578125" style="2" bestFit="1" customWidth="1"/>
    <col min="4217" max="4353" width="8.85546875" style="2"/>
    <col min="4354" max="4354" width="5.7109375" style="2" customWidth="1"/>
    <col min="4355" max="4355" width="38.140625" style="2" bestFit="1" customWidth="1"/>
    <col min="4356" max="4364" width="12.7109375" style="2" customWidth="1"/>
    <col min="4365" max="4376" width="8.85546875" style="2"/>
    <col min="4377" max="4377" width="10.42578125" style="2" bestFit="1" customWidth="1"/>
    <col min="4378" max="4395" width="8.85546875" style="2"/>
    <col min="4396" max="4396" width="10.42578125" style="2" bestFit="1" customWidth="1"/>
    <col min="4397" max="4414" width="8.85546875" style="2"/>
    <col min="4415" max="4415" width="10.42578125" style="2" bestFit="1" customWidth="1"/>
    <col min="4416" max="4433" width="8.85546875" style="2"/>
    <col min="4434" max="4434" width="10.42578125" style="2" bestFit="1" customWidth="1"/>
    <col min="4435" max="4452" width="8.85546875" style="2"/>
    <col min="4453" max="4453" width="10.42578125" style="2" bestFit="1" customWidth="1"/>
    <col min="4454" max="4471" width="8.85546875" style="2"/>
    <col min="4472" max="4472" width="10.42578125" style="2" bestFit="1" customWidth="1"/>
    <col min="4473" max="4609" width="8.85546875" style="2"/>
    <col min="4610" max="4610" width="5.7109375" style="2" customWidth="1"/>
    <col min="4611" max="4611" width="38.140625" style="2" bestFit="1" customWidth="1"/>
    <col min="4612" max="4620" width="12.7109375" style="2" customWidth="1"/>
    <col min="4621" max="4632" width="8.85546875" style="2"/>
    <col min="4633" max="4633" width="10.42578125" style="2" bestFit="1" customWidth="1"/>
    <col min="4634" max="4651" width="8.85546875" style="2"/>
    <col min="4652" max="4652" width="10.42578125" style="2" bestFit="1" customWidth="1"/>
    <col min="4653" max="4670" width="8.85546875" style="2"/>
    <col min="4671" max="4671" width="10.42578125" style="2" bestFit="1" customWidth="1"/>
    <col min="4672" max="4689" width="8.85546875" style="2"/>
    <col min="4690" max="4690" width="10.42578125" style="2" bestFit="1" customWidth="1"/>
    <col min="4691" max="4708" width="8.85546875" style="2"/>
    <col min="4709" max="4709" width="10.42578125" style="2" bestFit="1" customWidth="1"/>
    <col min="4710" max="4727" width="8.85546875" style="2"/>
    <col min="4728" max="4728" width="10.42578125" style="2" bestFit="1" customWidth="1"/>
    <col min="4729" max="4865" width="8.85546875" style="2"/>
    <col min="4866" max="4866" width="5.7109375" style="2" customWidth="1"/>
    <col min="4867" max="4867" width="38.140625" style="2" bestFit="1" customWidth="1"/>
    <col min="4868" max="4876" width="12.7109375" style="2" customWidth="1"/>
    <col min="4877" max="4888" width="8.85546875" style="2"/>
    <col min="4889" max="4889" width="10.42578125" style="2" bestFit="1" customWidth="1"/>
    <col min="4890" max="4907" width="8.85546875" style="2"/>
    <col min="4908" max="4908" width="10.42578125" style="2" bestFit="1" customWidth="1"/>
    <col min="4909" max="4926" width="8.85546875" style="2"/>
    <col min="4927" max="4927" width="10.42578125" style="2" bestFit="1" customWidth="1"/>
    <col min="4928" max="4945" width="8.85546875" style="2"/>
    <col min="4946" max="4946" width="10.42578125" style="2" bestFit="1" customWidth="1"/>
    <col min="4947" max="4964" width="8.85546875" style="2"/>
    <col min="4965" max="4965" width="10.42578125" style="2" bestFit="1" customWidth="1"/>
    <col min="4966" max="4983" width="8.85546875" style="2"/>
    <col min="4984" max="4984" width="10.42578125" style="2" bestFit="1" customWidth="1"/>
    <col min="4985" max="5121" width="8.85546875" style="2"/>
    <col min="5122" max="5122" width="5.7109375" style="2" customWidth="1"/>
    <col min="5123" max="5123" width="38.140625" style="2" bestFit="1" customWidth="1"/>
    <col min="5124" max="5132" width="12.7109375" style="2" customWidth="1"/>
    <col min="5133" max="5144" width="8.85546875" style="2"/>
    <col min="5145" max="5145" width="10.42578125" style="2" bestFit="1" customWidth="1"/>
    <col min="5146" max="5163" width="8.85546875" style="2"/>
    <col min="5164" max="5164" width="10.42578125" style="2" bestFit="1" customWidth="1"/>
    <col min="5165" max="5182" width="8.85546875" style="2"/>
    <col min="5183" max="5183" width="10.42578125" style="2" bestFit="1" customWidth="1"/>
    <col min="5184" max="5201" width="8.85546875" style="2"/>
    <col min="5202" max="5202" width="10.42578125" style="2" bestFit="1" customWidth="1"/>
    <col min="5203" max="5220" width="8.85546875" style="2"/>
    <col min="5221" max="5221" width="10.42578125" style="2" bestFit="1" customWidth="1"/>
    <col min="5222" max="5239" width="8.85546875" style="2"/>
    <col min="5240" max="5240" width="10.42578125" style="2" bestFit="1" customWidth="1"/>
    <col min="5241" max="5377" width="8.85546875" style="2"/>
    <col min="5378" max="5378" width="5.7109375" style="2" customWidth="1"/>
    <col min="5379" max="5379" width="38.140625" style="2" bestFit="1" customWidth="1"/>
    <col min="5380" max="5388" width="12.7109375" style="2" customWidth="1"/>
    <col min="5389" max="5400" width="8.85546875" style="2"/>
    <col min="5401" max="5401" width="10.42578125" style="2" bestFit="1" customWidth="1"/>
    <col min="5402" max="5419" width="8.85546875" style="2"/>
    <col min="5420" max="5420" width="10.42578125" style="2" bestFit="1" customWidth="1"/>
    <col min="5421" max="5438" width="8.85546875" style="2"/>
    <col min="5439" max="5439" width="10.42578125" style="2" bestFit="1" customWidth="1"/>
    <col min="5440" max="5457" width="8.85546875" style="2"/>
    <col min="5458" max="5458" width="10.42578125" style="2" bestFit="1" customWidth="1"/>
    <col min="5459" max="5476" width="8.85546875" style="2"/>
    <col min="5477" max="5477" width="10.42578125" style="2" bestFit="1" customWidth="1"/>
    <col min="5478" max="5495" width="8.85546875" style="2"/>
    <col min="5496" max="5496" width="10.42578125" style="2" bestFit="1" customWidth="1"/>
    <col min="5497" max="5633" width="8.85546875" style="2"/>
    <col min="5634" max="5634" width="5.7109375" style="2" customWidth="1"/>
    <col min="5635" max="5635" width="38.140625" style="2" bestFit="1" customWidth="1"/>
    <col min="5636" max="5644" width="12.7109375" style="2" customWidth="1"/>
    <col min="5645" max="5656" width="8.85546875" style="2"/>
    <col min="5657" max="5657" width="10.42578125" style="2" bestFit="1" customWidth="1"/>
    <col min="5658" max="5675" width="8.85546875" style="2"/>
    <col min="5676" max="5676" width="10.42578125" style="2" bestFit="1" customWidth="1"/>
    <col min="5677" max="5694" width="8.85546875" style="2"/>
    <col min="5695" max="5695" width="10.42578125" style="2" bestFit="1" customWidth="1"/>
    <col min="5696" max="5713" width="8.85546875" style="2"/>
    <col min="5714" max="5714" width="10.42578125" style="2" bestFit="1" customWidth="1"/>
    <col min="5715" max="5732" width="8.85546875" style="2"/>
    <col min="5733" max="5733" width="10.42578125" style="2" bestFit="1" customWidth="1"/>
    <col min="5734" max="5751" width="8.85546875" style="2"/>
    <col min="5752" max="5752" width="10.42578125" style="2" bestFit="1" customWidth="1"/>
    <col min="5753" max="5889" width="8.85546875" style="2"/>
    <col min="5890" max="5890" width="5.7109375" style="2" customWidth="1"/>
    <col min="5891" max="5891" width="38.140625" style="2" bestFit="1" customWidth="1"/>
    <col min="5892" max="5900" width="12.7109375" style="2" customWidth="1"/>
    <col min="5901" max="5912" width="8.85546875" style="2"/>
    <col min="5913" max="5913" width="10.42578125" style="2" bestFit="1" customWidth="1"/>
    <col min="5914" max="5931" width="8.85546875" style="2"/>
    <col min="5932" max="5932" width="10.42578125" style="2" bestFit="1" customWidth="1"/>
    <col min="5933" max="5950" width="8.85546875" style="2"/>
    <col min="5951" max="5951" width="10.42578125" style="2" bestFit="1" customWidth="1"/>
    <col min="5952" max="5969" width="8.85546875" style="2"/>
    <col min="5970" max="5970" width="10.42578125" style="2" bestFit="1" customWidth="1"/>
    <col min="5971" max="5988" width="8.85546875" style="2"/>
    <col min="5989" max="5989" width="10.42578125" style="2" bestFit="1" customWidth="1"/>
    <col min="5990" max="6007" width="8.85546875" style="2"/>
    <col min="6008" max="6008" width="10.42578125" style="2" bestFit="1" customWidth="1"/>
    <col min="6009" max="6145" width="8.85546875" style="2"/>
    <col min="6146" max="6146" width="5.7109375" style="2" customWidth="1"/>
    <col min="6147" max="6147" width="38.140625" style="2" bestFit="1" customWidth="1"/>
    <col min="6148" max="6156" width="12.7109375" style="2" customWidth="1"/>
    <col min="6157" max="6168" width="8.85546875" style="2"/>
    <col min="6169" max="6169" width="10.42578125" style="2" bestFit="1" customWidth="1"/>
    <col min="6170" max="6187" width="8.85546875" style="2"/>
    <col min="6188" max="6188" width="10.42578125" style="2" bestFit="1" customWidth="1"/>
    <col min="6189" max="6206" width="8.85546875" style="2"/>
    <col min="6207" max="6207" width="10.42578125" style="2" bestFit="1" customWidth="1"/>
    <col min="6208" max="6225" width="8.85546875" style="2"/>
    <col min="6226" max="6226" width="10.42578125" style="2" bestFit="1" customWidth="1"/>
    <col min="6227" max="6244" width="8.85546875" style="2"/>
    <col min="6245" max="6245" width="10.42578125" style="2" bestFit="1" customWidth="1"/>
    <col min="6246" max="6263" width="8.85546875" style="2"/>
    <col min="6264" max="6264" width="10.42578125" style="2" bestFit="1" customWidth="1"/>
    <col min="6265" max="6401" width="8.85546875" style="2"/>
    <col min="6402" max="6402" width="5.7109375" style="2" customWidth="1"/>
    <col min="6403" max="6403" width="38.140625" style="2" bestFit="1" customWidth="1"/>
    <col min="6404" max="6412" width="12.7109375" style="2" customWidth="1"/>
    <col min="6413" max="6424" width="8.85546875" style="2"/>
    <col min="6425" max="6425" width="10.42578125" style="2" bestFit="1" customWidth="1"/>
    <col min="6426" max="6443" width="8.85546875" style="2"/>
    <col min="6444" max="6444" width="10.42578125" style="2" bestFit="1" customWidth="1"/>
    <col min="6445" max="6462" width="8.85546875" style="2"/>
    <col min="6463" max="6463" width="10.42578125" style="2" bestFit="1" customWidth="1"/>
    <col min="6464" max="6481" width="8.85546875" style="2"/>
    <col min="6482" max="6482" width="10.42578125" style="2" bestFit="1" customWidth="1"/>
    <col min="6483" max="6500" width="8.85546875" style="2"/>
    <col min="6501" max="6501" width="10.42578125" style="2" bestFit="1" customWidth="1"/>
    <col min="6502" max="6519" width="8.85546875" style="2"/>
    <col min="6520" max="6520" width="10.42578125" style="2" bestFit="1" customWidth="1"/>
    <col min="6521" max="6657" width="8.85546875" style="2"/>
    <col min="6658" max="6658" width="5.7109375" style="2" customWidth="1"/>
    <col min="6659" max="6659" width="38.140625" style="2" bestFit="1" customWidth="1"/>
    <col min="6660" max="6668" width="12.7109375" style="2" customWidth="1"/>
    <col min="6669" max="6680" width="8.85546875" style="2"/>
    <col min="6681" max="6681" width="10.42578125" style="2" bestFit="1" customWidth="1"/>
    <col min="6682" max="6699" width="8.85546875" style="2"/>
    <col min="6700" max="6700" width="10.42578125" style="2" bestFit="1" customWidth="1"/>
    <col min="6701" max="6718" width="8.85546875" style="2"/>
    <col min="6719" max="6719" width="10.42578125" style="2" bestFit="1" customWidth="1"/>
    <col min="6720" max="6737" width="8.85546875" style="2"/>
    <col min="6738" max="6738" width="10.42578125" style="2" bestFit="1" customWidth="1"/>
    <col min="6739" max="6756" width="8.85546875" style="2"/>
    <col min="6757" max="6757" width="10.42578125" style="2" bestFit="1" customWidth="1"/>
    <col min="6758" max="6775" width="8.85546875" style="2"/>
    <col min="6776" max="6776" width="10.42578125" style="2" bestFit="1" customWidth="1"/>
    <col min="6777" max="6913" width="8.85546875" style="2"/>
    <col min="6914" max="6914" width="5.7109375" style="2" customWidth="1"/>
    <col min="6915" max="6915" width="38.140625" style="2" bestFit="1" customWidth="1"/>
    <col min="6916" max="6924" width="12.7109375" style="2" customWidth="1"/>
    <col min="6925" max="6936" width="8.85546875" style="2"/>
    <col min="6937" max="6937" width="10.42578125" style="2" bestFit="1" customWidth="1"/>
    <col min="6938" max="6955" width="8.85546875" style="2"/>
    <col min="6956" max="6956" width="10.42578125" style="2" bestFit="1" customWidth="1"/>
    <col min="6957" max="6974" width="8.85546875" style="2"/>
    <col min="6975" max="6975" width="10.42578125" style="2" bestFit="1" customWidth="1"/>
    <col min="6976" max="6993" width="8.85546875" style="2"/>
    <col min="6994" max="6994" width="10.42578125" style="2" bestFit="1" customWidth="1"/>
    <col min="6995" max="7012" width="8.85546875" style="2"/>
    <col min="7013" max="7013" width="10.42578125" style="2" bestFit="1" customWidth="1"/>
    <col min="7014" max="7031" width="8.85546875" style="2"/>
    <col min="7032" max="7032" width="10.42578125" style="2" bestFit="1" customWidth="1"/>
    <col min="7033" max="7169" width="8.85546875" style="2"/>
    <col min="7170" max="7170" width="5.7109375" style="2" customWidth="1"/>
    <col min="7171" max="7171" width="38.140625" style="2" bestFit="1" customWidth="1"/>
    <col min="7172" max="7180" width="12.7109375" style="2" customWidth="1"/>
    <col min="7181" max="7192" width="8.85546875" style="2"/>
    <col min="7193" max="7193" width="10.42578125" style="2" bestFit="1" customWidth="1"/>
    <col min="7194" max="7211" width="8.85546875" style="2"/>
    <col min="7212" max="7212" width="10.42578125" style="2" bestFit="1" customWidth="1"/>
    <col min="7213" max="7230" width="8.85546875" style="2"/>
    <col min="7231" max="7231" width="10.42578125" style="2" bestFit="1" customWidth="1"/>
    <col min="7232" max="7249" width="8.85546875" style="2"/>
    <col min="7250" max="7250" width="10.42578125" style="2" bestFit="1" customWidth="1"/>
    <col min="7251" max="7268" width="8.85546875" style="2"/>
    <col min="7269" max="7269" width="10.42578125" style="2" bestFit="1" customWidth="1"/>
    <col min="7270" max="7287" width="8.85546875" style="2"/>
    <col min="7288" max="7288" width="10.42578125" style="2" bestFit="1" customWidth="1"/>
    <col min="7289" max="7425" width="8.85546875" style="2"/>
    <col min="7426" max="7426" width="5.7109375" style="2" customWidth="1"/>
    <col min="7427" max="7427" width="38.140625" style="2" bestFit="1" customWidth="1"/>
    <col min="7428" max="7436" width="12.7109375" style="2" customWidth="1"/>
    <col min="7437" max="7448" width="8.85546875" style="2"/>
    <col min="7449" max="7449" width="10.42578125" style="2" bestFit="1" customWidth="1"/>
    <col min="7450" max="7467" width="8.85546875" style="2"/>
    <col min="7468" max="7468" width="10.42578125" style="2" bestFit="1" customWidth="1"/>
    <col min="7469" max="7486" width="8.85546875" style="2"/>
    <col min="7487" max="7487" width="10.42578125" style="2" bestFit="1" customWidth="1"/>
    <col min="7488" max="7505" width="8.85546875" style="2"/>
    <col min="7506" max="7506" width="10.42578125" style="2" bestFit="1" customWidth="1"/>
    <col min="7507" max="7524" width="8.85546875" style="2"/>
    <col min="7525" max="7525" width="10.42578125" style="2" bestFit="1" customWidth="1"/>
    <col min="7526" max="7543" width="8.85546875" style="2"/>
    <col min="7544" max="7544" width="10.42578125" style="2" bestFit="1" customWidth="1"/>
    <col min="7545" max="7681" width="8.85546875" style="2"/>
    <col min="7682" max="7682" width="5.7109375" style="2" customWidth="1"/>
    <col min="7683" max="7683" width="38.140625" style="2" bestFit="1" customWidth="1"/>
    <col min="7684" max="7692" width="12.7109375" style="2" customWidth="1"/>
    <col min="7693" max="7704" width="8.85546875" style="2"/>
    <col min="7705" max="7705" width="10.42578125" style="2" bestFit="1" customWidth="1"/>
    <col min="7706" max="7723" width="8.85546875" style="2"/>
    <col min="7724" max="7724" width="10.42578125" style="2" bestFit="1" customWidth="1"/>
    <col min="7725" max="7742" width="8.85546875" style="2"/>
    <col min="7743" max="7743" width="10.42578125" style="2" bestFit="1" customWidth="1"/>
    <col min="7744" max="7761" width="8.85546875" style="2"/>
    <col min="7762" max="7762" width="10.42578125" style="2" bestFit="1" customWidth="1"/>
    <col min="7763" max="7780" width="8.85546875" style="2"/>
    <col min="7781" max="7781" width="10.42578125" style="2" bestFit="1" customWidth="1"/>
    <col min="7782" max="7799" width="8.85546875" style="2"/>
    <col min="7800" max="7800" width="10.42578125" style="2" bestFit="1" customWidth="1"/>
    <col min="7801" max="7937" width="8.85546875" style="2"/>
    <col min="7938" max="7938" width="5.7109375" style="2" customWidth="1"/>
    <col min="7939" max="7939" width="38.140625" style="2" bestFit="1" customWidth="1"/>
    <col min="7940" max="7948" width="12.7109375" style="2" customWidth="1"/>
    <col min="7949" max="7960" width="8.85546875" style="2"/>
    <col min="7961" max="7961" width="10.42578125" style="2" bestFit="1" customWidth="1"/>
    <col min="7962" max="7979" width="8.85546875" style="2"/>
    <col min="7980" max="7980" width="10.42578125" style="2" bestFit="1" customWidth="1"/>
    <col min="7981" max="7998" width="8.85546875" style="2"/>
    <col min="7999" max="7999" width="10.42578125" style="2" bestFit="1" customWidth="1"/>
    <col min="8000" max="8017" width="8.85546875" style="2"/>
    <col min="8018" max="8018" width="10.42578125" style="2" bestFit="1" customWidth="1"/>
    <col min="8019" max="8036" width="8.85546875" style="2"/>
    <col min="8037" max="8037" width="10.42578125" style="2" bestFit="1" customWidth="1"/>
    <col min="8038" max="8055" width="8.85546875" style="2"/>
    <col min="8056" max="8056" width="10.42578125" style="2" bestFit="1" customWidth="1"/>
    <col min="8057" max="8193" width="8.85546875" style="2"/>
    <col min="8194" max="8194" width="5.7109375" style="2" customWidth="1"/>
    <col min="8195" max="8195" width="38.140625" style="2" bestFit="1" customWidth="1"/>
    <col min="8196" max="8204" width="12.7109375" style="2" customWidth="1"/>
    <col min="8205" max="8216" width="8.85546875" style="2"/>
    <col min="8217" max="8217" width="10.42578125" style="2" bestFit="1" customWidth="1"/>
    <col min="8218" max="8235" width="8.85546875" style="2"/>
    <col min="8236" max="8236" width="10.42578125" style="2" bestFit="1" customWidth="1"/>
    <col min="8237" max="8254" width="8.85546875" style="2"/>
    <col min="8255" max="8255" width="10.42578125" style="2" bestFit="1" customWidth="1"/>
    <col min="8256" max="8273" width="8.85546875" style="2"/>
    <col min="8274" max="8274" width="10.42578125" style="2" bestFit="1" customWidth="1"/>
    <col min="8275" max="8292" width="8.85546875" style="2"/>
    <col min="8293" max="8293" width="10.42578125" style="2" bestFit="1" customWidth="1"/>
    <col min="8294" max="8311" width="8.85546875" style="2"/>
    <col min="8312" max="8312" width="10.42578125" style="2" bestFit="1" customWidth="1"/>
    <col min="8313" max="8449" width="8.85546875" style="2"/>
    <col min="8450" max="8450" width="5.7109375" style="2" customWidth="1"/>
    <col min="8451" max="8451" width="38.140625" style="2" bestFit="1" customWidth="1"/>
    <col min="8452" max="8460" width="12.7109375" style="2" customWidth="1"/>
    <col min="8461" max="8472" width="8.85546875" style="2"/>
    <col min="8473" max="8473" width="10.42578125" style="2" bestFit="1" customWidth="1"/>
    <col min="8474" max="8491" width="8.85546875" style="2"/>
    <col min="8492" max="8492" width="10.42578125" style="2" bestFit="1" customWidth="1"/>
    <col min="8493" max="8510" width="8.85546875" style="2"/>
    <col min="8511" max="8511" width="10.42578125" style="2" bestFit="1" customWidth="1"/>
    <col min="8512" max="8529" width="8.85546875" style="2"/>
    <col min="8530" max="8530" width="10.42578125" style="2" bestFit="1" customWidth="1"/>
    <col min="8531" max="8548" width="8.85546875" style="2"/>
    <col min="8549" max="8549" width="10.42578125" style="2" bestFit="1" customWidth="1"/>
    <col min="8550" max="8567" width="8.85546875" style="2"/>
    <col min="8568" max="8568" width="10.42578125" style="2" bestFit="1" customWidth="1"/>
    <col min="8569" max="8705" width="8.85546875" style="2"/>
    <col min="8706" max="8706" width="5.7109375" style="2" customWidth="1"/>
    <col min="8707" max="8707" width="38.140625" style="2" bestFit="1" customWidth="1"/>
    <col min="8708" max="8716" width="12.7109375" style="2" customWidth="1"/>
    <col min="8717" max="8728" width="8.85546875" style="2"/>
    <col min="8729" max="8729" width="10.42578125" style="2" bestFit="1" customWidth="1"/>
    <col min="8730" max="8747" width="8.85546875" style="2"/>
    <col min="8748" max="8748" width="10.42578125" style="2" bestFit="1" customWidth="1"/>
    <col min="8749" max="8766" width="8.85546875" style="2"/>
    <col min="8767" max="8767" width="10.42578125" style="2" bestFit="1" customWidth="1"/>
    <col min="8768" max="8785" width="8.85546875" style="2"/>
    <col min="8786" max="8786" width="10.42578125" style="2" bestFit="1" customWidth="1"/>
    <col min="8787" max="8804" width="8.85546875" style="2"/>
    <col min="8805" max="8805" width="10.42578125" style="2" bestFit="1" customWidth="1"/>
    <col min="8806" max="8823" width="8.85546875" style="2"/>
    <col min="8824" max="8824" width="10.42578125" style="2" bestFit="1" customWidth="1"/>
    <col min="8825" max="8961" width="8.85546875" style="2"/>
    <col min="8962" max="8962" width="5.7109375" style="2" customWidth="1"/>
    <col min="8963" max="8963" width="38.140625" style="2" bestFit="1" customWidth="1"/>
    <col min="8964" max="8972" width="12.7109375" style="2" customWidth="1"/>
    <col min="8973" max="8984" width="8.85546875" style="2"/>
    <col min="8985" max="8985" width="10.42578125" style="2" bestFit="1" customWidth="1"/>
    <col min="8986" max="9003" width="8.85546875" style="2"/>
    <col min="9004" max="9004" width="10.42578125" style="2" bestFit="1" customWidth="1"/>
    <col min="9005" max="9022" width="8.85546875" style="2"/>
    <col min="9023" max="9023" width="10.42578125" style="2" bestFit="1" customWidth="1"/>
    <col min="9024" max="9041" width="8.85546875" style="2"/>
    <col min="9042" max="9042" width="10.42578125" style="2" bestFit="1" customWidth="1"/>
    <col min="9043" max="9060" width="8.85546875" style="2"/>
    <col min="9061" max="9061" width="10.42578125" style="2" bestFit="1" customWidth="1"/>
    <col min="9062" max="9079" width="8.85546875" style="2"/>
    <col min="9080" max="9080" width="10.42578125" style="2" bestFit="1" customWidth="1"/>
    <col min="9081" max="9217" width="8.85546875" style="2"/>
    <col min="9218" max="9218" width="5.7109375" style="2" customWidth="1"/>
    <col min="9219" max="9219" width="38.140625" style="2" bestFit="1" customWidth="1"/>
    <col min="9220" max="9228" width="12.7109375" style="2" customWidth="1"/>
    <col min="9229" max="9240" width="8.85546875" style="2"/>
    <col min="9241" max="9241" width="10.42578125" style="2" bestFit="1" customWidth="1"/>
    <col min="9242" max="9259" width="8.85546875" style="2"/>
    <col min="9260" max="9260" width="10.42578125" style="2" bestFit="1" customWidth="1"/>
    <col min="9261" max="9278" width="8.85546875" style="2"/>
    <col min="9279" max="9279" width="10.42578125" style="2" bestFit="1" customWidth="1"/>
    <col min="9280" max="9297" width="8.85546875" style="2"/>
    <col min="9298" max="9298" width="10.42578125" style="2" bestFit="1" customWidth="1"/>
    <col min="9299" max="9316" width="8.85546875" style="2"/>
    <col min="9317" max="9317" width="10.42578125" style="2" bestFit="1" customWidth="1"/>
    <col min="9318" max="9335" width="8.85546875" style="2"/>
    <col min="9336" max="9336" width="10.42578125" style="2" bestFit="1" customWidth="1"/>
    <col min="9337" max="9473" width="8.85546875" style="2"/>
    <col min="9474" max="9474" width="5.7109375" style="2" customWidth="1"/>
    <col min="9475" max="9475" width="38.140625" style="2" bestFit="1" customWidth="1"/>
    <col min="9476" max="9484" width="12.7109375" style="2" customWidth="1"/>
    <col min="9485" max="9496" width="8.85546875" style="2"/>
    <col min="9497" max="9497" width="10.42578125" style="2" bestFit="1" customWidth="1"/>
    <col min="9498" max="9515" width="8.85546875" style="2"/>
    <col min="9516" max="9516" width="10.42578125" style="2" bestFit="1" customWidth="1"/>
    <col min="9517" max="9534" width="8.85546875" style="2"/>
    <col min="9535" max="9535" width="10.42578125" style="2" bestFit="1" customWidth="1"/>
    <col min="9536" max="9553" width="8.85546875" style="2"/>
    <col min="9554" max="9554" width="10.42578125" style="2" bestFit="1" customWidth="1"/>
    <col min="9555" max="9572" width="8.85546875" style="2"/>
    <col min="9573" max="9573" width="10.42578125" style="2" bestFit="1" customWidth="1"/>
    <col min="9574" max="9591" width="8.85546875" style="2"/>
    <col min="9592" max="9592" width="10.42578125" style="2" bestFit="1" customWidth="1"/>
    <col min="9593" max="9729" width="8.85546875" style="2"/>
    <col min="9730" max="9730" width="5.7109375" style="2" customWidth="1"/>
    <col min="9731" max="9731" width="38.140625" style="2" bestFit="1" customWidth="1"/>
    <col min="9732" max="9740" width="12.7109375" style="2" customWidth="1"/>
    <col min="9741" max="9752" width="8.85546875" style="2"/>
    <col min="9753" max="9753" width="10.42578125" style="2" bestFit="1" customWidth="1"/>
    <col min="9754" max="9771" width="8.85546875" style="2"/>
    <col min="9772" max="9772" width="10.42578125" style="2" bestFit="1" customWidth="1"/>
    <col min="9773" max="9790" width="8.85546875" style="2"/>
    <col min="9791" max="9791" width="10.42578125" style="2" bestFit="1" customWidth="1"/>
    <col min="9792" max="9809" width="8.85546875" style="2"/>
    <col min="9810" max="9810" width="10.42578125" style="2" bestFit="1" customWidth="1"/>
    <col min="9811" max="9828" width="8.85546875" style="2"/>
    <col min="9829" max="9829" width="10.42578125" style="2" bestFit="1" customWidth="1"/>
    <col min="9830" max="9847" width="8.85546875" style="2"/>
    <col min="9848" max="9848" width="10.42578125" style="2" bestFit="1" customWidth="1"/>
    <col min="9849" max="9985" width="8.85546875" style="2"/>
    <col min="9986" max="9986" width="5.7109375" style="2" customWidth="1"/>
    <col min="9987" max="9987" width="38.140625" style="2" bestFit="1" customWidth="1"/>
    <col min="9988" max="9996" width="12.7109375" style="2" customWidth="1"/>
    <col min="9997" max="10008" width="8.85546875" style="2"/>
    <col min="10009" max="10009" width="10.42578125" style="2" bestFit="1" customWidth="1"/>
    <col min="10010" max="10027" width="8.85546875" style="2"/>
    <col min="10028" max="10028" width="10.42578125" style="2" bestFit="1" customWidth="1"/>
    <col min="10029" max="10046" width="8.85546875" style="2"/>
    <col min="10047" max="10047" width="10.42578125" style="2" bestFit="1" customWidth="1"/>
    <col min="10048" max="10065" width="8.85546875" style="2"/>
    <col min="10066" max="10066" width="10.42578125" style="2" bestFit="1" customWidth="1"/>
    <col min="10067" max="10084" width="8.85546875" style="2"/>
    <col min="10085" max="10085" width="10.42578125" style="2" bestFit="1" customWidth="1"/>
    <col min="10086" max="10103" width="8.85546875" style="2"/>
    <col min="10104" max="10104" width="10.42578125" style="2" bestFit="1" customWidth="1"/>
    <col min="10105" max="10241" width="8.85546875" style="2"/>
    <col min="10242" max="10242" width="5.7109375" style="2" customWidth="1"/>
    <col min="10243" max="10243" width="38.140625" style="2" bestFit="1" customWidth="1"/>
    <col min="10244" max="10252" width="12.7109375" style="2" customWidth="1"/>
    <col min="10253" max="10264" width="8.85546875" style="2"/>
    <col min="10265" max="10265" width="10.42578125" style="2" bestFit="1" customWidth="1"/>
    <col min="10266" max="10283" width="8.85546875" style="2"/>
    <col min="10284" max="10284" width="10.42578125" style="2" bestFit="1" customWidth="1"/>
    <col min="10285" max="10302" width="8.85546875" style="2"/>
    <col min="10303" max="10303" width="10.42578125" style="2" bestFit="1" customWidth="1"/>
    <col min="10304" max="10321" width="8.85546875" style="2"/>
    <col min="10322" max="10322" width="10.42578125" style="2" bestFit="1" customWidth="1"/>
    <col min="10323" max="10340" width="8.85546875" style="2"/>
    <col min="10341" max="10341" width="10.42578125" style="2" bestFit="1" customWidth="1"/>
    <col min="10342" max="10359" width="8.85546875" style="2"/>
    <col min="10360" max="10360" width="10.42578125" style="2" bestFit="1" customWidth="1"/>
    <col min="10361" max="10497" width="8.85546875" style="2"/>
    <col min="10498" max="10498" width="5.7109375" style="2" customWidth="1"/>
    <col min="10499" max="10499" width="38.140625" style="2" bestFit="1" customWidth="1"/>
    <col min="10500" max="10508" width="12.7109375" style="2" customWidth="1"/>
    <col min="10509" max="10520" width="8.85546875" style="2"/>
    <col min="10521" max="10521" width="10.42578125" style="2" bestFit="1" customWidth="1"/>
    <col min="10522" max="10539" width="8.85546875" style="2"/>
    <col min="10540" max="10540" width="10.42578125" style="2" bestFit="1" customWidth="1"/>
    <col min="10541" max="10558" width="8.85546875" style="2"/>
    <col min="10559" max="10559" width="10.42578125" style="2" bestFit="1" customWidth="1"/>
    <col min="10560" max="10577" width="8.85546875" style="2"/>
    <col min="10578" max="10578" width="10.42578125" style="2" bestFit="1" customWidth="1"/>
    <col min="10579" max="10596" width="8.85546875" style="2"/>
    <col min="10597" max="10597" width="10.42578125" style="2" bestFit="1" customWidth="1"/>
    <col min="10598" max="10615" width="8.85546875" style="2"/>
    <col min="10616" max="10616" width="10.42578125" style="2" bestFit="1" customWidth="1"/>
    <col min="10617" max="10753" width="8.85546875" style="2"/>
    <col min="10754" max="10754" width="5.7109375" style="2" customWidth="1"/>
    <col min="10755" max="10755" width="38.140625" style="2" bestFit="1" customWidth="1"/>
    <col min="10756" max="10764" width="12.7109375" style="2" customWidth="1"/>
    <col min="10765" max="10776" width="8.85546875" style="2"/>
    <col min="10777" max="10777" width="10.42578125" style="2" bestFit="1" customWidth="1"/>
    <col min="10778" max="10795" width="8.85546875" style="2"/>
    <col min="10796" max="10796" width="10.42578125" style="2" bestFit="1" customWidth="1"/>
    <col min="10797" max="10814" width="8.85546875" style="2"/>
    <col min="10815" max="10815" width="10.42578125" style="2" bestFit="1" customWidth="1"/>
    <col min="10816" max="10833" width="8.85546875" style="2"/>
    <col min="10834" max="10834" width="10.42578125" style="2" bestFit="1" customWidth="1"/>
    <col min="10835" max="10852" width="8.85546875" style="2"/>
    <col min="10853" max="10853" width="10.42578125" style="2" bestFit="1" customWidth="1"/>
    <col min="10854" max="10871" width="8.85546875" style="2"/>
    <col min="10872" max="10872" width="10.42578125" style="2" bestFit="1" customWidth="1"/>
    <col min="10873" max="11009" width="8.85546875" style="2"/>
    <col min="11010" max="11010" width="5.7109375" style="2" customWidth="1"/>
    <col min="11011" max="11011" width="38.140625" style="2" bestFit="1" customWidth="1"/>
    <col min="11012" max="11020" width="12.7109375" style="2" customWidth="1"/>
    <col min="11021" max="11032" width="8.85546875" style="2"/>
    <col min="11033" max="11033" width="10.42578125" style="2" bestFit="1" customWidth="1"/>
    <col min="11034" max="11051" width="8.85546875" style="2"/>
    <col min="11052" max="11052" width="10.42578125" style="2" bestFit="1" customWidth="1"/>
    <col min="11053" max="11070" width="8.85546875" style="2"/>
    <col min="11071" max="11071" width="10.42578125" style="2" bestFit="1" customWidth="1"/>
    <col min="11072" max="11089" width="8.85546875" style="2"/>
    <col min="11090" max="11090" width="10.42578125" style="2" bestFit="1" customWidth="1"/>
    <col min="11091" max="11108" width="8.85546875" style="2"/>
    <col min="11109" max="11109" width="10.42578125" style="2" bestFit="1" customWidth="1"/>
    <col min="11110" max="11127" width="8.85546875" style="2"/>
    <col min="11128" max="11128" width="10.42578125" style="2" bestFit="1" customWidth="1"/>
    <col min="11129" max="11265" width="8.85546875" style="2"/>
    <col min="11266" max="11266" width="5.7109375" style="2" customWidth="1"/>
    <col min="11267" max="11267" width="38.140625" style="2" bestFit="1" customWidth="1"/>
    <col min="11268" max="11276" width="12.7109375" style="2" customWidth="1"/>
    <col min="11277" max="11288" width="8.85546875" style="2"/>
    <col min="11289" max="11289" width="10.42578125" style="2" bestFit="1" customWidth="1"/>
    <col min="11290" max="11307" width="8.85546875" style="2"/>
    <col min="11308" max="11308" width="10.42578125" style="2" bestFit="1" customWidth="1"/>
    <col min="11309" max="11326" width="8.85546875" style="2"/>
    <col min="11327" max="11327" width="10.42578125" style="2" bestFit="1" customWidth="1"/>
    <col min="11328" max="11345" width="8.85546875" style="2"/>
    <col min="11346" max="11346" width="10.42578125" style="2" bestFit="1" customWidth="1"/>
    <col min="11347" max="11364" width="8.85546875" style="2"/>
    <col min="11365" max="11365" width="10.42578125" style="2" bestFit="1" customWidth="1"/>
    <col min="11366" max="11383" width="8.85546875" style="2"/>
    <col min="11384" max="11384" width="10.42578125" style="2" bestFit="1" customWidth="1"/>
    <col min="11385" max="11521" width="8.85546875" style="2"/>
    <col min="11522" max="11522" width="5.7109375" style="2" customWidth="1"/>
    <col min="11523" max="11523" width="38.140625" style="2" bestFit="1" customWidth="1"/>
    <col min="11524" max="11532" width="12.7109375" style="2" customWidth="1"/>
    <col min="11533" max="11544" width="8.85546875" style="2"/>
    <col min="11545" max="11545" width="10.42578125" style="2" bestFit="1" customWidth="1"/>
    <col min="11546" max="11563" width="8.85546875" style="2"/>
    <col min="11564" max="11564" width="10.42578125" style="2" bestFit="1" customWidth="1"/>
    <col min="11565" max="11582" width="8.85546875" style="2"/>
    <col min="11583" max="11583" width="10.42578125" style="2" bestFit="1" customWidth="1"/>
    <col min="11584" max="11601" width="8.85546875" style="2"/>
    <col min="11602" max="11602" width="10.42578125" style="2" bestFit="1" customWidth="1"/>
    <col min="11603" max="11620" width="8.85546875" style="2"/>
    <col min="11621" max="11621" width="10.42578125" style="2" bestFit="1" customWidth="1"/>
    <col min="11622" max="11639" width="8.85546875" style="2"/>
    <col min="11640" max="11640" width="10.42578125" style="2" bestFit="1" customWidth="1"/>
    <col min="11641" max="11777" width="8.85546875" style="2"/>
    <col min="11778" max="11778" width="5.7109375" style="2" customWidth="1"/>
    <col min="11779" max="11779" width="38.140625" style="2" bestFit="1" customWidth="1"/>
    <col min="11780" max="11788" width="12.7109375" style="2" customWidth="1"/>
    <col min="11789" max="11800" width="8.85546875" style="2"/>
    <col min="11801" max="11801" width="10.42578125" style="2" bestFit="1" customWidth="1"/>
    <col min="11802" max="11819" width="8.85546875" style="2"/>
    <col min="11820" max="11820" width="10.42578125" style="2" bestFit="1" customWidth="1"/>
    <col min="11821" max="11838" width="8.85546875" style="2"/>
    <col min="11839" max="11839" width="10.42578125" style="2" bestFit="1" customWidth="1"/>
    <col min="11840" max="11857" width="8.85546875" style="2"/>
    <col min="11858" max="11858" width="10.42578125" style="2" bestFit="1" customWidth="1"/>
    <col min="11859" max="11876" width="8.85546875" style="2"/>
    <col min="11877" max="11877" width="10.42578125" style="2" bestFit="1" customWidth="1"/>
    <col min="11878" max="11895" width="8.85546875" style="2"/>
    <col min="11896" max="11896" width="10.42578125" style="2" bestFit="1" customWidth="1"/>
    <col min="11897" max="12033" width="8.85546875" style="2"/>
    <col min="12034" max="12034" width="5.7109375" style="2" customWidth="1"/>
    <col min="12035" max="12035" width="38.140625" style="2" bestFit="1" customWidth="1"/>
    <col min="12036" max="12044" width="12.7109375" style="2" customWidth="1"/>
    <col min="12045" max="12056" width="8.85546875" style="2"/>
    <col min="12057" max="12057" width="10.42578125" style="2" bestFit="1" customWidth="1"/>
    <col min="12058" max="12075" width="8.85546875" style="2"/>
    <col min="12076" max="12076" width="10.42578125" style="2" bestFit="1" customWidth="1"/>
    <col min="12077" max="12094" width="8.85546875" style="2"/>
    <col min="12095" max="12095" width="10.42578125" style="2" bestFit="1" customWidth="1"/>
    <col min="12096" max="12113" width="8.85546875" style="2"/>
    <col min="12114" max="12114" width="10.42578125" style="2" bestFit="1" customWidth="1"/>
    <col min="12115" max="12132" width="8.85546875" style="2"/>
    <col min="12133" max="12133" width="10.42578125" style="2" bestFit="1" customWidth="1"/>
    <col min="12134" max="12151" width="8.85546875" style="2"/>
    <col min="12152" max="12152" width="10.42578125" style="2" bestFit="1" customWidth="1"/>
    <col min="12153" max="12289" width="8.85546875" style="2"/>
    <col min="12290" max="12290" width="5.7109375" style="2" customWidth="1"/>
    <col min="12291" max="12291" width="38.140625" style="2" bestFit="1" customWidth="1"/>
    <col min="12292" max="12300" width="12.7109375" style="2" customWidth="1"/>
    <col min="12301" max="12312" width="8.85546875" style="2"/>
    <col min="12313" max="12313" width="10.42578125" style="2" bestFit="1" customWidth="1"/>
    <col min="12314" max="12331" width="8.85546875" style="2"/>
    <col min="12332" max="12332" width="10.42578125" style="2" bestFit="1" customWidth="1"/>
    <col min="12333" max="12350" width="8.85546875" style="2"/>
    <col min="12351" max="12351" width="10.42578125" style="2" bestFit="1" customWidth="1"/>
    <col min="12352" max="12369" width="8.85546875" style="2"/>
    <col min="12370" max="12370" width="10.42578125" style="2" bestFit="1" customWidth="1"/>
    <col min="12371" max="12388" width="8.85546875" style="2"/>
    <col min="12389" max="12389" width="10.42578125" style="2" bestFit="1" customWidth="1"/>
    <col min="12390" max="12407" width="8.85546875" style="2"/>
    <col min="12408" max="12408" width="10.42578125" style="2" bestFit="1" customWidth="1"/>
    <col min="12409" max="12545" width="8.85546875" style="2"/>
    <col min="12546" max="12546" width="5.7109375" style="2" customWidth="1"/>
    <col min="12547" max="12547" width="38.140625" style="2" bestFit="1" customWidth="1"/>
    <col min="12548" max="12556" width="12.7109375" style="2" customWidth="1"/>
    <col min="12557" max="12568" width="8.85546875" style="2"/>
    <col min="12569" max="12569" width="10.42578125" style="2" bestFit="1" customWidth="1"/>
    <col min="12570" max="12587" width="8.85546875" style="2"/>
    <col min="12588" max="12588" width="10.42578125" style="2" bestFit="1" customWidth="1"/>
    <col min="12589" max="12606" width="8.85546875" style="2"/>
    <col min="12607" max="12607" width="10.42578125" style="2" bestFit="1" customWidth="1"/>
    <col min="12608" max="12625" width="8.85546875" style="2"/>
    <col min="12626" max="12626" width="10.42578125" style="2" bestFit="1" customWidth="1"/>
    <col min="12627" max="12644" width="8.85546875" style="2"/>
    <col min="12645" max="12645" width="10.42578125" style="2" bestFit="1" customWidth="1"/>
    <col min="12646" max="12663" width="8.85546875" style="2"/>
    <col min="12664" max="12664" width="10.42578125" style="2" bestFit="1" customWidth="1"/>
    <col min="12665" max="12801" width="8.85546875" style="2"/>
    <col min="12802" max="12802" width="5.7109375" style="2" customWidth="1"/>
    <col min="12803" max="12803" width="38.140625" style="2" bestFit="1" customWidth="1"/>
    <col min="12804" max="12812" width="12.7109375" style="2" customWidth="1"/>
    <col min="12813" max="12824" width="8.85546875" style="2"/>
    <col min="12825" max="12825" width="10.42578125" style="2" bestFit="1" customWidth="1"/>
    <col min="12826" max="12843" width="8.85546875" style="2"/>
    <col min="12844" max="12844" width="10.42578125" style="2" bestFit="1" customWidth="1"/>
    <col min="12845" max="12862" width="8.85546875" style="2"/>
    <col min="12863" max="12863" width="10.42578125" style="2" bestFit="1" customWidth="1"/>
    <col min="12864" max="12881" width="8.85546875" style="2"/>
    <col min="12882" max="12882" width="10.42578125" style="2" bestFit="1" customWidth="1"/>
    <col min="12883" max="12900" width="8.85546875" style="2"/>
    <col min="12901" max="12901" width="10.42578125" style="2" bestFit="1" customWidth="1"/>
    <col min="12902" max="12919" width="8.85546875" style="2"/>
    <col min="12920" max="12920" width="10.42578125" style="2" bestFit="1" customWidth="1"/>
    <col min="12921" max="13057" width="8.85546875" style="2"/>
    <col min="13058" max="13058" width="5.7109375" style="2" customWidth="1"/>
    <col min="13059" max="13059" width="38.140625" style="2" bestFit="1" customWidth="1"/>
    <col min="13060" max="13068" width="12.7109375" style="2" customWidth="1"/>
    <col min="13069" max="13080" width="8.85546875" style="2"/>
    <col min="13081" max="13081" width="10.42578125" style="2" bestFit="1" customWidth="1"/>
    <col min="13082" max="13099" width="8.85546875" style="2"/>
    <col min="13100" max="13100" width="10.42578125" style="2" bestFit="1" customWidth="1"/>
    <col min="13101" max="13118" width="8.85546875" style="2"/>
    <col min="13119" max="13119" width="10.42578125" style="2" bestFit="1" customWidth="1"/>
    <col min="13120" max="13137" width="8.85546875" style="2"/>
    <col min="13138" max="13138" width="10.42578125" style="2" bestFit="1" customWidth="1"/>
    <col min="13139" max="13156" width="8.85546875" style="2"/>
    <col min="13157" max="13157" width="10.42578125" style="2" bestFit="1" customWidth="1"/>
    <col min="13158" max="13175" width="8.85546875" style="2"/>
    <col min="13176" max="13176" width="10.42578125" style="2" bestFit="1" customWidth="1"/>
    <col min="13177" max="13313" width="8.85546875" style="2"/>
    <col min="13314" max="13314" width="5.7109375" style="2" customWidth="1"/>
    <col min="13315" max="13315" width="38.140625" style="2" bestFit="1" customWidth="1"/>
    <col min="13316" max="13324" width="12.7109375" style="2" customWidth="1"/>
    <col min="13325" max="13336" width="8.85546875" style="2"/>
    <col min="13337" max="13337" width="10.42578125" style="2" bestFit="1" customWidth="1"/>
    <col min="13338" max="13355" width="8.85546875" style="2"/>
    <col min="13356" max="13356" width="10.42578125" style="2" bestFit="1" customWidth="1"/>
    <col min="13357" max="13374" width="8.85546875" style="2"/>
    <col min="13375" max="13375" width="10.42578125" style="2" bestFit="1" customWidth="1"/>
    <col min="13376" max="13393" width="8.85546875" style="2"/>
    <col min="13394" max="13394" width="10.42578125" style="2" bestFit="1" customWidth="1"/>
    <col min="13395" max="13412" width="8.85546875" style="2"/>
    <col min="13413" max="13413" width="10.42578125" style="2" bestFit="1" customWidth="1"/>
    <col min="13414" max="13431" width="8.85546875" style="2"/>
    <col min="13432" max="13432" width="10.42578125" style="2" bestFit="1" customWidth="1"/>
    <col min="13433" max="13569" width="8.85546875" style="2"/>
    <col min="13570" max="13570" width="5.7109375" style="2" customWidth="1"/>
    <col min="13571" max="13571" width="38.140625" style="2" bestFit="1" customWidth="1"/>
    <col min="13572" max="13580" width="12.7109375" style="2" customWidth="1"/>
    <col min="13581" max="13592" width="8.85546875" style="2"/>
    <col min="13593" max="13593" width="10.42578125" style="2" bestFit="1" customWidth="1"/>
    <col min="13594" max="13611" width="8.85546875" style="2"/>
    <col min="13612" max="13612" width="10.42578125" style="2" bestFit="1" customWidth="1"/>
    <col min="13613" max="13630" width="8.85546875" style="2"/>
    <col min="13631" max="13631" width="10.42578125" style="2" bestFit="1" customWidth="1"/>
    <col min="13632" max="13649" width="8.85546875" style="2"/>
    <col min="13650" max="13650" width="10.42578125" style="2" bestFit="1" customWidth="1"/>
    <col min="13651" max="13668" width="8.85546875" style="2"/>
    <col min="13669" max="13669" width="10.42578125" style="2" bestFit="1" customWidth="1"/>
    <col min="13670" max="13687" width="8.85546875" style="2"/>
    <col min="13688" max="13688" width="10.42578125" style="2" bestFit="1" customWidth="1"/>
    <col min="13689" max="13825" width="8.85546875" style="2"/>
    <col min="13826" max="13826" width="5.7109375" style="2" customWidth="1"/>
    <col min="13827" max="13827" width="38.140625" style="2" bestFit="1" customWidth="1"/>
    <col min="13828" max="13836" width="12.7109375" style="2" customWidth="1"/>
    <col min="13837" max="13848" width="8.85546875" style="2"/>
    <col min="13849" max="13849" width="10.42578125" style="2" bestFit="1" customWidth="1"/>
    <col min="13850" max="13867" width="8.85546875" style="2"/>
    <col min="13868" max="13868" width="10.42578125" style="2" bestFit="1" customWidth="1"/>
    <col min="13869" max="13886" width="8.85546875" style="2"/>
    <col min="13887" max="13887" width="10.42578125" style="2" bestFit="1" customWidth="1"/>
    <col min="13888" max="13905" width="8.85546875" style="2"/>
    <col min="13906" max="13906" width="10.42578125" style="2" bestFit="1" customWidth="1"/>
    <col min="13907" max="13924" width="8.85546875" style="2"/>
    <col min="13925" max="13925" width="10.42578125" style="2" bestFit="1" customWidth="1"/>
    <col min="13926" max="13943" width="8.85546875" style="2"/>
    <col min="13944" max="13944" width="10.42578125" style="2" bestFit="1" customWidth="1"/>
    <col min="13945" max="14081" width="8.85546875" style="2"/>
    <col min="14082" max="14082" width="5.7109375" style="2" customWidth="1"/>
    <col min="14083" max="14083" width="38.140625" style="2" bestFit="1" customWidth="1"/>
    <col min="14084" max="14092" width="12.7109375" style="2" customWidth="1"/>
    <col min="14093" max="14104" width="8.85546875" style="2"/>
    <col min="14105" max="14105" width="10.42578125" style="2" bestFit="1" customWidth="1"/>
    <col min="14106" max="14123" width="8.85546875" style="2"/>
    <col min="14124" max="14124" width="10.42578125" style="2" bestFit="1" customWidth="1"/>
    <col min="14125" max="14142" width="8.85546875" style="2"/>
    <col min="14143" max="14143" width="10.42578125" style="2" bestFit="1" customWidth="1"/>
    <col min="14144" max="14161" width="8.85546875" style="2"/>
    <col min="14162" max="14162" width="10.42578125" style="2" bestFit="1" customWidth="1"/>
    <col min="14163" max="14180" width="8.85546875" style="2"/>
    <col min="14181" max="14181" width="10.42578125" style="2" bestFit="1" customWidth="1"/>
    <col min="14182" max="14199" width="8.85546875" style="2"/>
    <col min="14200" max="14200" width="10.42578125" style="2" bestFit="1" customWidth="1"/>
    <col min="14201" max="14337" width="8.85546875" style="2"/>
    <col min="14338" max="14338" width="5.7109375" style="2" customWidth="1"/>
    <col min="14339" max="14339" width="38.140625" style="2" bestFit="1" customWidth="1"/>
    <col min="14340" max="14348" width="12.7109375" style="2" customWidth="1"/>
    <col min="14349" max="14360" width="8.85546875" style="2"/>
    <col min="14361" max="14361" width="10.42578125" style="2" bestFit="1" customWidth="1"/>
    <col min="14362" max="14379" width="8.85546875" style="2"/>
    <col min="14380" max="14380" width="10.42578125" style="2" bestFit="1" customWidth="1"/>
    <col min="14381" max="14398" width="8.85546875" style="2"/>
    <col min="14399" max="14399" width="10.42578125" style="2" bestFit="1" customWidth="1"/>
    <col min="14400" max="14417" width="8.85546875" style="2"/>
    <col min="14418" max="14418" width="10.42578125" style="2" bestFit="1" customWidth="1"/>
    <col min="14419" max="14436" width="8.85546875" style="2"/>
    <col min="14437" max="14437" width="10.42578125" style="2" bestFit="1" customWidth="1"/>
    <col min="14438" max="14455" width="8.85546875" style="2"/>
    <col min="14456" max="14456" width="10.42578125" style="2" bestFit="1" customWidth="1"/>
    <col min="14457" max="14593" width="8.85546875" style="2"/>
    <col min="14594" max="14594" width="5.7109375" style="2" customWidth="1"/>
    <col min="14595" max="14595" width="38.140625" style="2" bestFit="1" customWidth="1"/>
    <col min="14596" max="14604" width="12.7109375" style="2" customWidth="1"/>
    <col min="14605" max="14616" width="8.85546875" style="2"/>
    <col min="14617" max="14617" width="10.42578125" style="2" bestFit="1" customWidth="1"/>
    <col min="14618" max="14635" width="8.85546875" style="2"/>
    <col min="14636" max="14636" width="10.42578125" style="2" bestFit="1" customWidth="1"/>
    <col min="14637" max="14654" width="8.85546875" style="2"/>
    <col min="14655" max="14655" width="10.42578125" style="2" bestFit="1" customWidth="1"/>
    <col min="14656" max="14673" width="8.85546875" style="2"/>
    <col min="14674" max="14674" width="10.42578125" style="2" bestFit="1" customWidth="1"/>
    <col min="14675" max="14692" width="8.85546875" style="2"/>
    <col min="14693" max="14693" width="10.42578125" style="2" bestFit="1" customWidth="1"/>
    <col min="14694" max="14711" width="8.85546875" style="2"/>
    <col min="14712" max="14712" width="10.42578125" style="2" bestFit="1" customWidth="1"/>
    <col min="14713" max="14849" width="8.85546875" style="2"/>
    <col min="14850" max="14850" width="5.7109375" style="2" customWidth="1"/>
    <col min="14851" max="14851" width="38.140625" style="2" bestFit="1" customWidth="1"/>
    <col min="14852" max="14860" width="12.7109375" style="2" customWidth="1"/>
    <col min="14861" max="14872" width="8.85546875" style="2"/>
    <col min="14873" max="14873" width="10.42578125" style="2" bestFit="1" customWidth="1"/>
    <col min="14874" max="14891" width="8.85546875" style="2"/>
    <col min="14892" max="14892" width="10.42578125" style="2" bestFit="1" customWidth="1"/>
    <col min="14893" max="14910" width="8.85546875" style="2"/>
    <col min="14911" max="14911" width="10.42578125" style="2" bestFit="1" customWidth="1"/>
    <col min="14912" max="14929" width="8.85546875" style="2"/>
    <col min="14930" max="14930" width="10.42578125" style="2" bestFit="1" customWidth="1"/>
    <col min="14931" max="14948" width="8.85546875" style="2"/>
    <col min="14949" max="14949" width="10.42578125" style="2" bestFit="1" customWidth="1"/>
    <col min="14950" max="14967" width="8.85546875" style="2"/>
    <col min="14968" max="14968" width="10.42578125" style="2" bestFit="1" customWidth="1"/>
    <col min="14969" max="15105" width="8.85546875" style="2"/>
    <col min="15106" max="15106" width="5.7109375" style="2" customWidth="1"/>
    <col min="15107" max="15107" width="38.140625" style="2" bestFit="1" customWidth="1"/>
    <col min="15108" max="15116" width="12.7109375" style="2" customWidth="1"/>
    <col min="15117" max="15128" width="8.85546875" style="2"/>
    <col min="15129" max="15129" width="10.42578125" style="2" bestFit="1" customWidth="1"/>
    <col min="15130" max="15147" width="8.85546875" style="2"/>
    <col min="15148" max="15148" width="10.42578125" style="2" bestFit="1" customWidth="1"/>
    <col min="15149" max="15166" width="8.85546875" style="2"/>
    <col min="15167" max="15167" width="10.42578125" style="2" bestFit="1" customWidth="1"/>
    <col min="15168" max="15185" width="8.85546875" style="2"/>
    <col min="15186" max="15186" width="10.42578125" style="2" bestFit="1" customWidth="1"/>
    <col min="15187" max="15204" width="8.85546875" style="2"/>
    <col min="15205" max="15205" width="10.42578125" style="2" bestFit="1" customWidth="1"/>
    <col min="15206" max="15223" width="8.85546875" style="2"/>
    <col min="15224" max="15224" width="10.42578125" style="2" bestFit="1" customWidth="1"/>
    <col min="15225" max="15361" width="8.85546875" style="2"/>
    <col min="15362" max="15362" width="5.7109375" style="2" customWidth="1"/>
    <col min="15363" max="15363" width="38.140625" style="2" bestFit="1" customWidth="1"/>
    <col min="15364" max="15372" width="12.7109375" style="2" customWidth="1"/>
    <col min="15373" max="15384" width="8.85546875" style="2"/>
    <col min="15385" max="15385" width="10.42578125" style="2" bestFit="1" customWidth="1"/>
    <col min="15386" max="15403" width="8.85546875" style="2"/>
    <col min="15404" max="15404" width="10.42578125" style="2" bestFit="1" customWidth="1"/>
    <col min="15405" max="15422" width="8.85546875" style="2"/>
    <col min="15423" max="15423" width="10.42578125" style="2" bestFit="1" customWidth="1"/>
    <col min="15424" max="15441" width="8.85546875" style="2"/>
    <col min="15442" max="15442" width="10.42578125" style="2" bestFit="1" customWidth="1"/>
    <col min="15443" max="15460" width="8.85546875" style="2"/>
    <col min="15461" max="15461" width="10.42578125" style="2" bestFit="1" customWidth="1"/>
    <col min="15462" max="15479" width="8.85546875" style="2"/>
    <col min="15480" max="15480" width="10.42578125" style="2" bestFit="1" customWidth="1"/>
    <col min="15481" max="15617" width="8.85546875" style="2"/>
    <col min="15618" max="15618" width="5.7109375" style="2" customWidth="1"/>
    <col min="15619" max="15619" width="38.140625" style="2" bestFit="1" customWidth="1"/>
    <col min="15620" max="15628" width="12.7109375" style="2" customWidth="1"/>
    <col min="15629" max="15640" width="8.85546875" style="2"/>
    <col min="15641" max="15641" width="10.42578125" style="2" bestFit="1" customWidth="1"/>
    <col min="15642" max="15659" width="8.85546875" style="2"/>
    <col min="15660" max="15660" width="10.42578125" style="2" bestFit="1" customWidth="1"/>
    <col min="15661" max="15678" width="8.85546875" style="2"/>
    <col min="15679" max="15679" width="10.42578125" style="2" bestFit="1" customWidth="1"/>
    <col min="15680" max="15697" width="8.85546875" style="2"/>
    <col min="15698" max="15698" width="10.42578125" style="2" bestFit="1" customWidth="1"/>
    <col min="15699" max="15716" width="8.85546875" style="2"/>
    <col min="15717" max="15717" width="10.42578125" style="2" bestFit="1" customWidth="1"/>
    <col min="15718" max="15735" width="8.85546875" style="2"/>
    <col min="15736" max="15736" width="10.42578125" style="2" bestFit="1" customWidth="1"/>
    <col min="15737" max="15873" width="8.85546875" style="2"/>
    <col min="15874" max="15874" width="5.7109375" style="2" customWidth="1"/>
    <col min="15875" max="15875" width="38.140625" style="2" bestFit="1" customWidth="1"/>
    <col min="15876" max="15884" width="12.7109375" style="2" customWidth="1"/>
    <col min="15885" max="15896" width="8.85546875" style="2"/>
    <col min="15897" max="15897" width="10.42578125" style="2" bestFit="1" customWidth="1"/>
    <col min="15898" max="15915" width="8.85546875" style="2"/>
    <col min="15916" max="15916" width="10.42578125" style="2" bestFit="1" customWidth="1"/>
    <col min="15917" max="15934" width="8.85546875" style="2"/>
    <col min="15935" max="15935" width="10.42578125" style="2" bestFit="1" customWidth="1"/>
    <col min="15936" max="15953" width="8.85546875" style="2"/>
    <col min="15954" max="15954" width="10.42578125" style="2" bestFit="1" customWidth="1"/>
    <col min="15955" max="15972" width="8.85546875" style="2"/>
    <col min="15973" max="15973" width="10.42578125" style="2" bestFit="1" customWidth="1"/>
    <col min="15974" max="15991" width="8.85546875" style="2"/>
    <col min="15992" max="15992" width="10.42578125" style="2" bestFit="1" customWidth="1"/>
    <col min="15993" max="16129" width="8.85546875" style="2"/>
    <col min="16130" max="16130" width="5.7109375" style="2" customWidth="1"/>
    <col min="16131" max="16131" width="38.140625" style="2" bestFit="1" customWidth="1"/>
    <col min="16132" max="16140" width="12.7109375" style="2" customWidth="1"/>
    <col min="16141" max="16152" width="8.85546875" style="2"/>
    <col min="16153" max="16153" width="10.42578125" style="2" bestFit="1" customWidth="1"/>
    <col min="16154" max="16171" width="8.85546875" style="2"/>
    <col min="16172" max="16172" width="10.42578125" style="2" bestFit="1" customWidth="1"/>
    <col min="16173" max="16190" width="8.85546875" style="2"/>
    <col min="16191" max="16191" width="10.42578125" style="2" bestFit="1" customWidth="1"/>
    <col min="16192" max="16209" width="8.85546875" style="2"/>
    <col min="16210" max="16210" width="10.42578125" style="2" bestFit="1" customWidth="1"/>
    <col min="16211" max="16228" width="8.85546875" style="2"/>
    <col min="16229" max="16229" width="10.42578125" style="2" bestFit="1" customWidth="1"/>
    <col min="16230" max="16247" width="8.85546875" style="2"/>
    <col min="16248" max="16248" width="10.42578125" style="2" bestFit="1" customWidth="1"/>
    <col min="16249" max="16384" width="8.85546875" style="2"/>
  </cols>
  <sheetData>
    <row r="1" spans="2:12" s="11" customFormat="1" ht="18.75">
      <c r="B1" s="12" t="s">
        <v>77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2:12">
      <c r="B2" s="1"/>
      <c r="C2" s="1"/>
      <c r="D2" s="1">
        <v>2010</v>
      </c>
      <c r="E2" s="1">
        <v>2015</v>
      </c>
      <c r="F2" s="1">
        <v>2020</v>
      </c>
      <c r="G2" s="1">
        <v>2025</v>
      </c>
      <c r="H2" s="1">
        <v>2030</v>
      </c>
      <c r="I2" s="1">
        <v>2035</v>
      </c>
      <c r="J2" s="1">
        <v>2040</v>
      </c>
      <c r="K2" s="1">
        <v>2045</v>
      </c>
      <c r="L2" s="1">
        <v>2050</v>
      </c>
    </row>
    <row r="3" spans="2:12">
      <c r="B3" s="3" t="s">
        <v>0</v>
      </c>
    </row>
    <row r="4" spans="2:12">
      <c r="C4" s="2" t="s">
        <v>1</v>
      </c>
      <c r="D4" s="4">
        <v>147122</v>
      </c>
      <c r="E4" s="4">
        <v>156971</v>
      </c>
      <c r="F4" s="4">
        <v>165982.75776966038</v>
      </c>
      <c r="G4" s="4">
        <v>148754.74417403975</v>
      </c>
      <c r="H4" s="4">
        <v>152242.42249185726</v>
      </c>
      <c r="I4" s="4">
        <v>153504.40076172681</v>
      </c>
      <c r="J4" s="4">
        <v>152801.27262062542</v>
      </c>
      <c r="K4" s="4">
        <v>150345.90870291364</v>
      </c>
      <c r="L4" s="4">
        <v>146169.88114136676</v>
      </c>
    </row>
    <row r="5" spans="2:12">
      <c r="C5" s="2" t="s">
        <v>2</v>
      </c>
      <c r="D5" s="5">
        <f t="shared" ref="D5:L5" si="0">D4/444</f>
        <v>331.35585585585585</v>
      </c>
      <c r="E5" s="5">
        <f t="shared" si="0"/>
        <v>353.5382882882883</v>
      </c>
      <c r="F5" s="5">
        <f t="shared" si="0"/>
        <v>373.83504002175761</v>
      </c>
      <c r="G5" s="5">
        <f t="shared" si="0"/>
        <v>335.03320759918864</v>
      </c>
      <c r="H5" s="5">
        <f t="shared" si="0"/>
        <v>342.88833894562447</v>
      </c>
      <c r="I5" s="5">
        <f t="shared" si="0"/>
        <v>345.73063234623157</v>
      </c>
      <c r="J5" s="5">
        <f t="shared" si="0"/>
        <v>344.14701040681399</v>
      </c>
      <c r="K5" s="5">
        <f t="shared" si="0"/>
        <v>338.61691149304875</v>
      </c>
      <c r="L5" s="5">
        <f t="shared" si="0"/>
        <v>329.21144401208727</v>
      </c>
    </row>
    <row r="6" spans="2:12">
      <c r="C6" s="2" t="s">
        <v>3</v>
      </c>
      <c r="D6" s="6">
        <v>39.89756532066508</v>
      </c>
      <c r="E6" s="6">
        <v>41.260726221660192</v>
      </c>
      <c r="F6" s="6">
        <v>42.01443342611001</v>
      </c>
      <c r="G6" s="6">
        <v>46.021512646480801</v>
      </c>
      <c r="H6" s="6">
        <v>46.532700029177697</v>
      </c>
      <c r="I6" s="6">
        <v>47.541329787293122</v>
      </c>
      <c r="J6" s="6">
        <v>48.732688094942581</v>
      </c>
      <c r="K6" s="6">
        <v>50.099594652206761</v>
      </c>
      <c r="L6" s="6">
        <v>51.490743003432904</v>
      </c>
    </row>
    <row r="7" spans="2:12">
      <c r="C7" s="2" t="s">
        <v>4</v>
      </c>
      <c r="D7" s="6">
        <v>84.61094449951689</v>
      </c>
      <c r="E7" s="6">
        <v>84.112927819090288</v>
      </c>
      <c r="F7" s="6">
        <v>83.841542085329181</v>
      </c>
      <c r="G7" s="6">
        <v>81.974335619785379</v>
      </c>
      <c r="H7" s="6">
        <v>82.157745726376078</v>
      </c>
      <c r="I7" s="6">
        <v>82.435613540406678</v>
      </c>
      <c r="J7" s="6">
        <v>82.852711980342391</v>
      </c>
      <c r="K7" s="6">
        <v>83.433291800579653</v>
      </c>
      <c r="L7" s="6">
        <v>84.167446755547445</v>
      </c>
    </row>
    <row r="8" spans="2:12">
      <c r="B8" s="3" t="s">
        <v>5</v>
      </c>
    </row>
    <row r="9" spans="2:12">
      <c r="C9" s="2" t="s">
        <v>6</v>
      </c>
      <c r="D9" s="5">
        <v>50.513059224324017</v>
      </c>
      <c r="E9" s="5">
        <v>52.159709970725658</v>
      </c>
      <c r="F9" s="5">
        <v>54.695165753377161</v>
      </c>
      <c r="G9" s="5">
        <v>63.890180674481392</v>
      </c>
      <c r="H9" s="5">
        <v>70.181486815108514</v>
      </c>
      <c r="I9" s="5">
        <v>73.945386097901263</v>
      </c>
      <c r="J9" s="5">
        <v>75.586983517333579</v>
      </c>
      <c r="K9" s="5">
        <v>75.122692730448122</v>
      </c>
      <c r="L9" s="5">
        <v>76.714613984625728</v>
      </c>
    </row>
    <row r="10" spans="2:12">
      <c r="C10" s="2" t="s">
        <v>7</v>
      </c>
      <c r="D10" s="5">
        <v>30.453108535300316</v>
      </c>
      <c r="E10" s="5">
        <v>28.875942692076539</v>
      </c>
      <c r="F10" s="5">
        <v>27.966334105005703</v>
      </c>
      <c r="G10" s="5">
        <v>27.669153591169088</v>
      </c>
      <c r="H10" s="5">
        <v>27.572653051775092</v>
      </c>
      <c r="I10" s="5">
        <v>27.056191690437785</v>
      </c>
      <c r="J10" s="5">
        <v>25.729615874532318</v>
      </c>
      <c r="K10" s="5">
        <v>24.741514991034911</v>
      </c>
      <c r="L10" s="5">
        <v>24.405349387280946</v>
      </c>
    </row>
    <row r="11" spans="2:12">
      <c r="C11" s="2" t="s">
        <v>8</v>
      </c>
      <c r="D11" s="5">
        <v>20.059950689023704</v>
      </c>
      <c r="E11" s="5">
        <v>23.283767278649115</v>
      </c>
      <c r="F11" s="5">
        <v>26.728831648371447</v>
      </c>
      <c r="G11" s="5">
        <v>36.2210270833123</v>
      </c>
      <c r="H11" s="5">
        <v>42.608833763333415</v>
      </c>
      <c r="I11" s="5">
        <v>46.889194407463485</v>
      </c>
      <c r="J11" s="5">
        <v>49.857367642801258</v>
      </c>
      <c r="K11" s="5">
        <v>50.381177739413218</v>
      </c>
      <c r="L11" s="5">
        <v>52.309264597344772</v>
      </c>
    </row>
    <row r="12" spans="2:12">
      <c r="B12" s="3" t="s">
        <v>70</v>
      </c>
    </row>
    <row r="13" spans="2:12">
      <c r="B13" s="3"/>
      <c r="C13" s="2" t="s">
        <v>71</v>
      </c>
      <c r="D13" s="6">
        <f>SUM(D63:D67)/D68*100</f>
        <v>13.327714413887795</v>
      </c>
      <c r="E13" s="6">
        <f t="shared" ref="E13:L13" si="1">SUM(E63:E67)/E68*100</f>
        <v>15.302189576418574</v>
      </c>
      <c r="F13" s="6">
        <f t="shared" si="1"/>
        <v>17.278388447499324</v>
      </c>
      <c r="G13" s="6">
        <f t="shared" si="1"/>
        <v>22.10079147771183</v>
      </c>
      <c r="H13" s="6">
        <f t="shared" si="1"/>
        <v>25.037290812734074</v>
      </c>
      <c r="I13" s="6">
        <f t="shared" si="1"/>
        <v>26.956273724370565</v>
      </c>
      <c r="J13" s="6">
        <f t="shared" si="1"/>
        <v>28.394683161624819</v>
      </c>
      <c r="K13" s="6">
        <f t="shared" si="1"/>
        <v>28.769074386584947</v>
      </c>
      <c r="L13" s="6">
        <f t="shared" si="1"/>
        <v>29.600983992130786</v>
      </c>
    </row>
    <row r="14" spans="2:12">
      <c r="B14" s="3"/>
      <c r="C14" s="2" t="s">
        <v>73</v>
      </c>
      <c r="D14" s="6">
        <f>SUM(D66:D67)/SUM(D63:D67)*100</f>
        <v>21.455528355773154</v>
      </c>
      <c r="E14" s="6">
        <f t="shared" ref="E14:L14" si="2">SUM(E66:E67)/SUM(E63:E67)*100</f>
        <v>21.602830974188176</v>
      </c>
      <c r="F14" s="6">
        <f t="shared" si="2"/>
        <v>21.789368006180517</v>
      </c>
      <c r="G14" s="6">
        <f t="shared" si="2"/>
        <v>22.067144552257854</v>
      </c>
      <c r="H14" s="6">
        <f t="shared" si="2"/>
        <v>23.933178748009311</v>
      </c>
      <c r="I14" s="6">
        <f t="shared" si="2"/>
        <v>26.661266702324532</v>
      </c>
      <c r="J14" s="6">
        <f t="shared" si="2"/>
        <v>29.953422353911492</v>
      </c>
      <c r="K14" s="6">
        <f t="shared" si="2"/>
        <v>35.233567814075386</v>
      </c>
      <c r="L14" s="6">
        <f t="shared" si="2"/>
        <v>37.284890315128436</v>
      </c>
    </row>
    <row r="15" spans="2:12">
      <c r="B15" s="3"/>
      <c r="C15" s="2" t="s">
        <v>72</v>
      </c>
      <c r="D15" s="6">
        <v>4.4114647082823337</v>
      </c>
      <c r="E15" s="6">
        <v>3.8581598667776853</v>
      </c>
      <c r="F15" s="6">
        <v>3.3967166221752558</v>
      </c>
      <c r="G15" s="6">
        <v>2.5320208455138316</v>
      </c>
      <c r="H15" s="6">
        <v>2.1347634226202525</v>
      </c>
      <c r="I15" s="6">
        <v>1.9451092131559353</v>
      </c>
      <c r="J15" s="6">
        <v>1.8228499302290266</v>
      </c>
      <c r="K15" s="6">
        <v>1.8193835323594967</v>
      </c>
      <c r="L15" s="6">
        <v>1.7617116344395527</v>
      </c>
    </row>
    <row r="17" spans="2:101">
      <c r="B17" s="1"/>
      <c r="C17" s="1"/>
      <c r="D17" s="7" t="s">
        <v>9</v>
      </c>
      <c r="E17" s="7" t="s">
        <v>10</v>
      </c>
      <c r="F17" s="7" t="s">
        <v>11</v>
      </c>
      <c r="G17" s="7" t="s">
        <v>12</v>
      </c>
      <c r="H17" s="7" t="s">
        <v>13</v>
      </c>
      <c r="I17" s="7" t="s">
        <v>14</v>
      </c>
      <c r="J17" s="7" t="s">
        <v>15</v>
      </c>
      <c r="K17" s="7" t="s">
        <v>16</v>
      </c>
      <c r="L17" s="7" t="s">
        <v>17</v>
      </c>
    </row>
    <row r="18" spans="2:101">
      <c r="B18" s="3" t="s">
        <v>18</v>
      </c>
    </row>
    <row r="19" spans="2:101">
      <c r="C19" s="2" t="s">
        <v>19</v>
      </c>
      <c r="D19" s="6">
        <f>LN(D4/135748)/5*100</f>
        <v>1.6092389761582313</v>
      </c>
      <c r="E19" s="6">
        <f t="shared" ref="E19:L19" si="3">LN(E4/D4)/5*100</f>
        <v>1.2959780072495848</v>
      </c>
      <c r="F19" s="6">
        <f t="shared" si="3"/>
        <v>1.1164567838687405</v>
      </c>
      <c r="G19" s="6">
        <f t="shared" si="3"/>
        <v>-2.191699531603871</v>
      </c>
      <c r="H19" s="6">
        <f t="shared" si="3"/>
        <v>0.46350395317733023</v>
      </c>
      <c r="I19" s="6">
        <f t="shared" si="3"/>
        <v>0.16510201781578293</v>
      </c>
      <c r="J19" s="6">
        <f t="shared" si="3"/>
        <v>-9.1820614140860263E-2</v>
      </c>
      <c r="K19" s="6">
        <f t="shared" si="3"/>
        <v>-0.32399016244249668</v>
      </c>
      <c r="L19" s="6">
        <f t="shared" si="3"/>
        <v>-0.56338364994322188</v>
      </c>
    </row>
    <row r="20" spans="2:101">
      <c r="C20" s="2" t="s">
        <v>20</v>
      </c>
      <c r="D20" s="6">
        <f>(D40/5)/(141145)*1000</f>
        <v>5.4808884480498783</v>
      </c>
      <c r="E20" s="6">
        <f t="shared" ref="E20:L20" si="4">(E40/5)/((D4+E4)/2)*1000</f>
        <v>4.7117164814711288</v>
      </c>
      <c r="F20" s="6">
        <f t="shared" si="4"/>
        <v>2.6192700580603741</v>
      </c>
      <c r="G20" s="6">
        <f t="shared" si="4"/>
        <v>1.1346276272576035</v>
      </c>
      <c r="H20" s="6">
        <f t="shared" si="4"/>
        <v>-1.2854894189169792</v>
      </c>
      <c r="I20" s="6">
        <f t="shared" si="4"/>
        <v>-2.8533696041989938</v>
      </c>
      <c r="J20" s="6">
        <f t="shared" si="4"/>
        <v>-4.091505203288107</v>
      </c>
      <c r="K20" s="6">
        <f t="shared" si="4"/>
        <v>-5.1095496264290654</v>
      </c>
      <c r="L20" s="6">
        <f t="shared" si="4"/>
        <v>-6.1798092627076242</v>
      </c>
    </row>
    <row r="21" spans="2:101">
      <c r="C21" s="2" t="s">
        <v>21</v>
      </c>
      <c r="D21" s="8">
        <f>IF(0.693/(LN(D4/135748)/5)&gt;0,0.693/(LN(D4/135748)/5),"-")</f>
        <v>43.063833915731571</v>
      </c>
      <c r="E21" s="8">
        <f t="shared" ref="E21:L21" si="5">IF(0.693/(LN(E4/D4)/5)&gt;0,0.693/(LN(E4/D4)/5),"-")</f>
        <v>53.4731296459832</v>
      </c>
      <c r="F21" s="8">
        <f t="shared" si="5"/>
        <v>62.071368100663946</v>
      </c>
      <c r="G21" s="8" t="str">
        <f t="shared" si="5"/>
        <v>-</v>
      </c>
      <c r="H21" s="8">
        <f t="shared" si="5"/>
        <v>149.51328791253431</v>
      </c>
      <c r="I21" s="8">
        <f t="shared" si="5"/>
        <v>419.74047874643998</v>
      </c>
      <c r="J21" s="8" t="str">
        <f t="shared" si="5"/>
        <v>-</v>
      </c>
      <c r="K21" s="8" t="str">
        <f t="shared" si="5"/>
        <v>-</v>
      </c>
      <c r="L21" s="8" t="str">
        <f t="shared" si="5"/>
        <v>-</v>
      </c>
    </row>
    <row r="22" spans="2:101">
      <c r="B22" s="3" t="s">
        <v>22</v>
      </c>
    </row>
    <row r="23" spans="2:101">
      <c r="C23" s="2" t="s">
        <v>23</v>
      </c>
      <c r="D23" s="6">
        <f>(D39/5)/(141145)*1000</f>
        <v>7.9676927981862624</v>
      </c>
      <c r="E23" s="6">
        <f t="shared" ref="E23:L23" si="6">(E39/5)/((D4+E4)/2)*1000</f>
        <v>8.4026925973304216</v>
      </c>
      <c r="F23" s="6">
        <f t="shared" si="6"/>
        <v>9.4061312802547192</v>
      </c>
      <c r="G23" s="6">
        <f t="shared" si="6"/>
        <v>10.406599695716217</v>
      </c>
      <c r="H23" s="6">
        <f t="shared" si="6"/>
        <v>11.628933111134629</v>
      </c>
      <c r="I23" s="6">
        <f t="shared" si="6"/>
        <v>12.496790770563404</v>
      </c>
      <c r="J23" s="6">
        <f t="shared" si="6"/>
        <v>13.37081305997355</v>
      </c>
      <c r="K23" s="6">
        <f t="shared" si="6"/>
        <v>14.24781960550362</v>
      </c>
      <c r="L23" s="6">
        <f t="shared" si="6"/>
        <v>15.102312473008295</v>
      </c>
    </row>
    <row r="24" spans="2:101">
      <c r="C24" s="2" t="s">
        <v>24</v>
      </c>
      <c r="D24" s="6">
        <v>13.1</v>
      </c>
      <c r="E24" s="6">
        <v>10.9</v>
      </c>
      <c r="F24" s="6">
        <v>11.5</v>
      </c>
      <c r="G24" s="6">
        <v>10.199999999999999</v>
      </c>
      <c r="H24" s="6">
        <v>9.1</v>
      </c>
      <c r="I24" s="6">
        <v>8.1</v>
      </c>
      <c r="J24" s="6">
        <v>7.3</v>
      </c>
      <c r="K24" s="6">
        <v>6.7</v>
      </c>
      <c r="L24" s="6">
        <v>6.1</v>
      </c>
    </row>
    <row r="25" spans="2:101">
      <c r="C25" s="2" t="s">
        <v>25</v>
      </c>
      <c r="D25" s="2">
        <v>106</v>
      </c>
      <c r="E25" s="2">
        <v>100</v>
      </c>
      <c r="F25" s="5">
        <v>99.662022662502466</v>
      </c>
      <c r="G25" s="5">
        <v>92.425663426330075</v>
      </c>
      <c r="H25" s="5">
        <v>85.18878057101675</v>
      </c>
      <c r="I25" s="5">
        <v>78.460633208514935</v>
      </c>
      <c r="J25" s="5">
        <v>72.551033492218366</v>
      </c>
      <c r="K25" s="5">
        <v>67.643041263506291</v>
      </c>
      <c r="L25" s="5">
        <v>63.315623236513183</v>
      </c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</row>
    <row r="26" spans="2:101">
      <c r="C26" s="2" t="s">
        <v>26</v>
      </c>
      <c r="D26" s="6">
        <v>76.7</v>
      </c>
      <c r="E26" s="6">
        <v>78.08199991649667</v>
      </c>
      <c r="F26" s="6">
        <v>77.944886726189395</v>
      </c>
      <c r="G26" s="6">
        <v>78.775477216847406</v>
      </c>
      <c r="H26" s="6">
        <v>79.613638385686102</v>
      </c>
      <c r="I26" s="6">
        <v>80.4094280379568</v>
      </c>
      <c r="J26" s="6">
        <v>81.141087553665102</v>
      </c>
      <c r="K26" s="6">
        <v>81.799060770746905</v>
      </c>
      <c r="L26" s="6">
        <v>82.415542763218198</v>
      </c>
    </row>
    <row r="27" spans="2:101">
      <c r="C27" s="2" t="s">
        <v>27</v>
      </c>
      <c r="D27" s="6">
        <v>72.900000000000006</v>
      </c>
      <c r="E27" s="6">
        <v>74.785718801478623</v>
      </c>
      <c r="F27" s="6">
        <v>74.606300000000005</v>
      </c>
      <c r="G27" s="6">
        <v>75.604100000000003</v>
      </c>
      <c r="H27" s="6">
        <v>76.626900000000006</v>
      </c>
      <c r="I27" s="6">
        <v>77.587599999999995</v>
      </c>
      <c r="J27" s="6">
        <v>78.421099999999996</v>
      </c>
      <c r="K27" s="6">
        <v>79.143600000000006</v>
      </c>
      <c r="L27" s="6">
        <v>79.793099999999995</v>
      </c>
    </row>
    <row r="28" spans="2:101">
      <c r="C28" s="2" t="s">
        <v>28</v>
      </c>
      <c r="D28" s="6">
        <v>80.099999999999994</v>
      </c>
      <c r="E28" s="6">
        <v>80.968162576969192</v>
      </c>
      <c r="F28" s="6">
        <v>80.838200000000001</v>
      </c>
      <c r="G28" s="6">
        <v>81.522199999999998</v>
      </c>
      <c r="H28" s="6">
        <v>82.182000000000002</v>
      </c>
      <c r="I28" s="6">
        <v>82.808700000000002</v>
      </c>
      <c r="J28" s="6">
        <v>83.429299999999998</v>
      </c>
      <c r="K28" s="6">
        <v>84.014300000000006</v>
      </c>
      <c r="L28" s="6">
        <v>84.593900000000005</v>
      </c>
    </row>
    <row r="29" spans="2:101">
      <c r="C29" s="2" t="s">
        <v>29</v>
      </c>
      <c r="D29" s="6">
        <v>63.3</v>
      </c>
      <c r="E29" s="6">
        <v>63.990680248159485</v>
      </c>
      <c r="F29" s="6">
        <v>63.976113439735201</v>
      </c>
      <c r="G29" s="6">
        <v>64.704615146472705</v>
      </c>
      <c r="H29" s="6">
        <v>65.449463413440995</v>
      </c>
      <c r="I29" s="6">
        <v>66.164635909948302</v>
      </c>
      <c r="J29" s="6">
        <v>66.829211374730306</v>
      </c>
      <c r="K29" s="6">
        <v>67.431689924804701</v>
      </c>
      <c r="L29" s="6">
        <v>67.999796821935703</v>
      </c>
    </row>
    <row r="30" spans="2:101">
      <c r="C30" s="2" t="s">
        <v>30</v>
      </c>
      <c r="D30" s="6">
        <v>18.2</v>
      </c>
      <c r="E30" s="6">
        <v>18.672802592878192</v>
      </c>
      <c r="F30" s="6">
        <v>18.684774176120499</v>
      </c>
      <c r="G30" s="6">
        <v>19.126317110514499</v>
      </c>
      <c r="H30" s="6">
        <v>19.584225296250899</v>
      </c>
      <c r="I30" s="6">
        <v>20.0236296562157</v>
      </c>
      <c r="J30" s="6">
        <v>20.441291129414001</v>
      </c>
      <c r="K30" s="6">
        <v>20.826097292108301</v>
      </c>
      <c r="L30" s="6">
        <v>21.2036497507608</v>
      </c>
    </row>
    <row r="31" spans="2:101">
      <c r="B31" s="3" t="s">
        <v>31</v>
      </c>
    </row>
    <row r="32" spans="2:101">
      <c r="C32" s="2" t="s">
        <v>32</v>
      </c>
      <c r="D32" s="6">
        <f>(D38/5)/(141145)*1000</f>
        <v>13.44858124623614</v>
      </c>
      <c r="E32" s="6">
        <f t="shared" ref="E32:L32" si="7">(E38/5)/((D4+E4)/2)*1000</f>
        <v>13.11440907880155</v>
      </c>
      <c r="F32" s="6">
        <f t="shared" si="7"/>
        <v>12.025401338315092</v>
      </c>
      <c r="G32" s="6">
        <f t="shared" si="7"/>
        <v>11.541227322973819</v>
      </c>
      <c r="H32" s="6">
        <f t="shared" si="7"/>
        <v>10.343443692217651</v>
      </c>
      <c r="I32" s="6">
        <f t="shared" si="7"/>
        <v>9.6434211663644085</v>
      </c>
      <c r="J32" s="6">
        <f t="shared" si="7"/>
        <v>9.2793078566854401</v>
      </c>
      <c r="K32" s="6">
        <f t="shared" si="7"/>
        <v>9.1382699790745541</v>
      </c>
      <c r="L32" s="6">
        <f t="shared" si="7"/>
        <v>8.9225032103006736</v>
      </c>
    </row>
    <row r="33" spans="2:12">
      <c r="C33" s="2" t="s">
        <v>33</v>
      </c>
      <c r="D33" s="9">
        <v>2.0378215599999998</v>
      </c>
      <c r="E33" s="9">
        <v>2.0967336950000002</v>
      </c>
      <c r="F33" s="9">
        <v>1.8795200000000001</v>
      </c>
      <c r="G33" s="9">
        <v>1.8584099999999999</v>
      </c>
      <c r="H33" s="9">
        <v>1.8444099999999999</v>
      </c>
      <c r="I33" s="9">
        <v>1.8386200000000001</v>
      </c>
      <c r="J33" s="9">
        <v>1.8343099999999999</v>
      </c>
      <c r="K33" s="9">
        <v>1.8346199999999999</v>
      </c>
      <c r="L33" s="9">
        <v>1.8365</v>
      </c>
    </row>
    <row r="34" spans="2:12">
      <c r="C34" s="2" t="s">
        <v>34</v>
      </c>
      <c r="D34" s="2">
        <v>107</v>
      </c>
      <c r="E34" s="2">
        <v>104</v>
      </c>
      <c r="F34" s="2">
        <v>106</v>
      </c>
      <c r="G34" s="2">
        <v>106</v>
      </c>
      <c r="H34" s="2">
        <v>106</v>
      </c>
      <c r="I34" s="2">
        <v>106</v>
      </c>
      <c r="J34" s="2">
        <v>106</v>
      </c>
      <c r="K34" s="2">
        <v>106</v>
      </c>
      <c r="L34" s="2">
        <v>106</v>
      </c>
    </row>
    <row r="35" spans="2:12">
      <c r="C35" s="2" t="s">
        <v>35</v>
      </c>
      <c r="D35" s="9">
        <v>0.96702838483357134</v>
      </c>
      <c r="E35" s="9">
        <v>1.0050938698593037</v>
      </c>
      <c r="F35" s="9">
        <v>0.92263704233277288</v>
      </c>
      <c r="G35" s="9">
        <v>0.94931627923404538</v>
      </c>
      <c r="H35" s="9">
        <v>0.95942269147646697</v>
      </c>
      <c r="I35" s="9">
        <v>0.94227392568303514</v>
      </c>
      <c r="J35" s="9">
        <v>0.93490961569145614</v>
      </c>
      <c r="K35" s="9">
        <v>0.94354963221289845</v>
      </c>
      <c r="L35" s="9">
        <v>0.95757021398338604</v>
      </c>
    </row>
    <row r="36" spans="2:12">
      <c r="C36" s="2" t="s">
        <v>36</v>
      </c>
      <c r="D36" s="6">
        <v>27.784982403457573</v>
      </c>
      <c r="E36" s="6">
        <v>28.111816732090286</v>
      </c>
      <c r="F36" s="6">
        <v>28.27</v>
      </c>
      <c r="G36" s="6">
        <v>28.303999999999998</v>
      </c>
      <c r="H36" s="6">
        <v>28.338000000000001</v>
      </c>
      <c r="I36" s="6">
        <v>28.372</v>
      </c>
      <c r="J36" s="6">
        <v>28.407</v>
      </c>
      <c r="K36" s="6">
        <v>28.439</v>
      </c>
      <c r="L36" s="6">
        <v>28.475000000000001</v>
      </c>
    </row>
    <row r="37" spans="2:12">
      <c r="B37" s="3" t="s">
        <v>37</v>
      </c>
    </row>
    <row r="38" spans="2:12">
      <c r="C38" s="2" t="s">
        <v>38</v>
      </c>
      <c r="D38" s="4">
        <v>9491</v>
      </c>
      <c r="E38" s="4">
        <v>9970</v>
      </c>
      <c r="F38" s="4">
        <v>9709.1213772429055</v>
      </c>
      <c r="G38" s="4">
        <v>9081.1426424928941</v>
      </c>
      <c r="H38" s="4">
        <v>7783.3681123143924</v>
      </c>
      <c r="I38" s="4">
        <v>7371.1134672807275</v>
      </c>
      <c r="J38" s="4">
        <v>7105.7616039104632</v>
      </c>
      <c r="K38" s="4">
        <v>6925.6019658249179</v>
      </c>
      <c r="L38" s="4">
        <v>6614.1577169760785</v>
      </c>
    </row>
    <row r="39" spans="2:12">
      <c r="C39" s="2" t="s">
        <v>39</v>
      </c>
      <c r="D39" s="4">
        <v>5623</v>
      </c>
      <c r="E39" s="4">
        <v>6388</v>
      </c>
      <c r="F39" s="4">
        <f t="shared" ref="F39:L39" si="8">E4+F38+F42-F4</f>
        <v>7594.3636075825198</v>
      </c>
      <c r="G39" s="4">
        <f t="shared" si="8"/>
        <v>8188.3679798944795</v>
      </c>
      <c r="H39" s="4">
        <f t="shared" si="8"/>
        <v>8750.689794496895</v>
      </c>
      <c r="I39" s="4">
        <f t="shared" si="8"/>
        <v>9552.1351974111749</v>
      </c>
      <c r="J39" s="4">
        <f t="shared" si="8"/>
        <v>10238.889745011867</v>
      </c>
      <c r="K39" s="4">
        <f t="shared" si="8"/>
        <v>10797.965883536701</v>
      </c>
      <c r="L39" s="4">
        <f t="shared" si="8"/>
        <v>11195.185278522957</v>
      </c>
    </row>
    <row r="40" spans="2:12">
      <c r="C40" s="2" t="s">
        <v>40</v>
      </c>
      <c r="D40" s="4">
        <f>D38-D39</f>
        <v>3868</v>
      </c>
      <c r="E40" s="4">
        <f>E38-E39</f>
        <v>3582</v>
      </c>
      <c r="F40" s="4">
        <f>F38-F39</f>
        <v>2114.7577696603857</v>
      </c>
      <c r="G40" s="4">
        <f t="shared" ref="G40:L40" si="9">G38-G39</f>
        <v>892.77466259841458</v>
      </c>
      <c r="H40" s="4">
        <f t="shared" si="9"/>
        <v>-967.32168218250263</v>
      </c>
      <c r="I40" s="4">
        <f t="shared" si="9"/>
        <v>-2181.0217301304474</v>
      </c>
      <c r="J40" s="4">
        <f t="shared" si="9"/>
        <v>-3133.1281411014043</v>
      </c>
      <c r="K40" s="4">
        <f t="shared" si="9"/>
        <v>-3872.363917711783</v>
      </c>
      <c r="L40" s="4">
        <f t="shared" si="9"/>
        <v>-4581.0275615468781</v>
      </c>
    </row>
    <row r="41" spans="2:12">
      <c r="B41" s="3" t="s">
        <v>41</v>
      </c>
      <c r="D41" s="4"/>
      <c r="E41" s="4"/>
      <c r="F41" s="4"/>
      <c r="G41" s="4"/>
      <c r="H41" s="4"/>
      <c r="I41" s="4"/>
      <c r="J41" s="4"/>
      <c r="K41" s="4"/>
      <c r="L41" s="4"/>
    </row>
    <row r="42" spans="2:12">
      <c r="C42" s="2" t="s">
        <v>42</v>
      </c>
      <c r="D42" s="4">
        <v>7507</v>
      </c>
      <c r="E42" s="4">
        <v>6267</v>
      </c>
      <c r="F42" s="4">
        <v>6897</v>
      </c>
      <c r="G42" s="4">
        <v>-18120.788258219058</v>
      </c>
      <c r="H42" s="4">
        <v>4455</v>
      </c>
      <c r="I42" s="4">
        <v>3443</v>
      </c>
      <c r="J42" s="4">
        <v>2430.0000000000005</v>
      </c>
      <c r="K42" s="4">
        <v>1417.0000000000005</v>
      </c>
      <c r="L42" s="4">
        <v>405.00000000000091</v>
      </c>
    </row>
    <row r="43" spans="2:12">
      <c r="C43" s="2" t="s">
        <v>43</v>
      </c>
      <c r="D43" s="6">
        <f>(D42/5)/(141145)*1000</f>
        <v>10.63728789542669</v>
      </c>
      <c r="E43" s="6">
        <f t="shared" ref="E43:L43" si="10">(E42/5)/((D4+E4)/2)*1000</f>
        <v>8.2435307619708453</v>
      </c>
      <c r="F43" s="6">
        <f t="shared" si="10"/>
        <v>8.5423994414941991</v>
      </c>
      <c r="G43" s="6">
        <f t="shared" si="10"/>
        <v>-23.029716060287576</v>
      </c>
      <c r="H43" s="6">
        <f t="shared" si="10"/>
        <v>5.920321509132334</v>
      </c>
      <c r="I43" s="6">
        <f t="shared" si="10"/>
        <v>4.5043804064572761</v>
      </c>
      <c r="J43" s="6">
        <f t="shared" si="10"/>
        <v>3.1733006746717409</v>
      </c>
      <c r="K43" s="6">
        <f t="shared" si="10"/>
        <v>1.8697188524905763</v>
      </c>
      <c r="L43" s="6">
        <f t="shared" si="10"/>
        <v>0.5463452724897957</v>
      </c>
    </row>
    <row r="45" spans="2:12">
      <c r="F45" s="5"/>
      <c r="G45" s="5"/>
      <c r="H45" s="5"/>
      <c r="I45" s="5"/>
      <c r="J45" s="5"/>
      <c r="K45" s="5"/>
      <c r="L45" s="5"/>
    </row>
    <row r="46" spans="2:12">
      <c r="B46" s="3" t="s">
        <v>66</v>
      </c>
    </row>
    <row r="48" spans="2:12">
      <c r="C48" s="10" t="s">
        <v>65</v>
      </c>
    </row>
    <row r="49" spans="3:12">
      <c r="C49" s="1"/>
      <c r="D49" s="1">
        <v>2010</v>
      </c>
      <c r="E49" s="1">
        <v>2015</v>
      </c>
      <c r="F49" s="1">
        <v>2020</v>
      </c>
      <c r="G49" s="1">
        <v>2025</v>
      </c>
      <c r="H49" s="1">
        <v>2030</v>
      </c>
      <c r="I49" s="1">
        <v>2035</v>
      </c>
      <c r="J49" s="1">
        <v>2040</v>
      </c>
      <c r="K49" s="1">
        <v>2045</v>
      </c>
      <c r="L49" s="1">
        <v>2050</v>
      </c>
    </row>
    <row r="50" spans="3:12">
      <c r="C50" s="2" t="s">
        <v>44</v>
      </c>
      <c r="D50" s="4">
        <v>9135</v>
      </c>
      <c r="E50" s="4">
        <v>9951</v>
      </c>
      <c r="F50" s="4">
        <v>9699.7670207389892</v>
      </c>
      <c r="G50" s="4">
        <v>8277.9282550093012</v>
      </c>
      <c r="H50" s="4">
        <v>7727.4193585621069</v>
      </c>
      <c r="I50" s="4">
        <v>7286.7627066305085</v>
      </c>
      <c r="J50" s="4">
        <v>6990.1609357143589</v>
      </c>
      <c r="K50" s="4">
        <v>6776.9629212243854</v>
      </c>
      <c r="L50" s="4">
        <v>6432.4520979210129</v>
      </c>
    </row>
    <row r="51" spans="3:12">
      <c r="C51" s="2" t="s">
        <v>45</v>
      </c>
      <c r="D51" s="4">
        <v>9988</v>
      </c>
      <c r="E51" s="4">
        <v>9514</v>
      </c>
      <c r="F51" s="4">
        <v>10287.078531263091</v>
      </c>
      <c r="G51" s="4">
        <v>8124.8534108356162</v>
      </c>
      <c r="H51" s="4">
        <v>8455.7284174418273</v>
      </c>
      <c r="I51" s="4">
        <v>7836.1708533262372</v>
      </c>
      <c r="J51" s="4">
        <v>7326.007649487774</v>
      </c>
      <c r="K51" s="4">
        <v>6959.5760968955874</v>
      </c>
      <c r="L51" s="4">
        <v>6676.4286412796428</v>
      </c>
    </row>
    <row r="52" spans="3:12">
      <c r="C52" s="2" t="s">
        <v>46</v>
      </c>
      <c r="D52" s="4">
        <v>10644</v>
      </c>
      <c r="E52" s="4">
        <v>10324</v>
      </c>
      <c r="F52" s="4">
        <v>10020.098988572328</v>
      </c>
      <c r="G52" s="4">
        <v>8711.0954866954489</v>
      </c>
      <c r="H52" s="4">
        <v>8483.034037828189</v>
      </c>
      <c r="I52" s="4">
        <v>8753.7819166900736</v>
      </c>
      <c r="J52" s="4">
        <v>8074.5460959933207</v>
      </c>
      <c r="K52" s="4">
        <v>7504.4863225505378</v>
      </c>
      <c r="L52" s="4">
        <v>7078.0576170280092</v>
      </c>
    </row>
    <row r="53" spans="3:12">
      <c r="C53" s="2" t="s">
        <v>47</v>
      </c>
      <c r="D53" s="4">
        <v>11247</v>
      </c>
      <c r="E53" s="4">
        <v>10489</v>
      </c>
      <c r="F53" s="4">
        <v>9881.7368693431963</v>
      </c>
      <c r="G53" s="4">
        <v>7522.2350976724501</v>
      </c>
      <c r="H53" s="4">
        <v>8087.2781704855151</v>
      </c>
      <c r="I53" s="4">
        <v>7761.81545644168</v>
      </c>
      <c r="J53" s="4">
        <v>7934.3337888039987</v>
      </c>
      <c r="K53" s="4">
        <v>7157.7313153271753</v>
      </c>
      <c r="L53" s="4">
        <v>6489.9684545240352</v>
      </c>
    </row>
    <row r="54" spans="3:12">
      <c r="C54" s="2" t="s">
        <v>48</v>
      </c>
      <c r="D54" s="4">
        <v>7758</v>
      </c>
      <c r="E54" s="4">
        <v>9193</v>
      </c>
      <c r="F54" s="4">
        <v>9371.8742709085345</v>
      </c>
      <c r="G54" s="4">
        <v>6115.3692965422897</v>
      </c>
      <c r="H54" s="4">
        <v>6137.6578265934004</v>
      </c>
      <c r="I54" s="4">
        <v>6541.9450985172944</v>
      </c>
      <c r="J54" s="4">
        <v>6057.7899828305808</v>
      </c>
      <c r="K54" s="4">
        <v>6069.761710310293</v>
      </c>
      <c r="L54" s="4">
        <v>5134.6411768490798</v>
      </c>
    </row>
    <row r="55" spans="3:12">
      <c r="C55" s="2" t="s">
        <v>49</v>
      </c>
      <c r="D55" s="4">
        <v>7205</v>
      </c>
      <c r="E55" s="4">
        <v>8540</v>
      </c>
      <c r="F55" s="4">
        <v>9521.2088370918282</v>
      </c>
      <c r="G55" s="4">
        <v>6841.296023156433</v>
      </c>
      <c r="H55" s="4">
        <v>6150.250053341184</v>
      </c>
      <c r="I55" s="4">
        <v>6030.8903132023215</v>
      </c>
      <c r="J55" s="4">
        <v>6290.8686238501741</v>
      </c>
      <c r="K55" s="4">
        <v>5665.0599086714019</v>
      </c>
      <c r="L55" s="4">
        <v>5533.1642462191685</v>
      </c>
    </row>
    <row r="56" spans="3:12">
      <c r="C56" s="2" t="s">
        <v>50</v>
      </c>
      <c r="D56" s="4">
        <v>7687</v>
      </c>
      <c r="E56" s="4">
        <v>8738</v>
      </c>
      <c r="F56" s="4">
        <v>10068.67831389013</v>
      </c>
      <c r="G56" s="4">
        <v>8634.991193007656</v>
      </c>
      <c r="H56" s="4">
        <v>8118.9478925653448</v>
      </c>
      <c r="I56" s="4">
        <v>7340.3040337479924</v>
      </c>
      <c r="J56" s="4">
        <v>7130.5196948082867</v>
      </c>
      <c r="K56" s="4">
        <v>7297.6980063028805</v>
      </c>
      <c r="L56" s="4">
        <v>6581.8267363405175</v>
      </c>
    </row>
    <row r="57" spans="3:12">
      <c r="C57" s="2" t="s">
        <v>51</v>
      </c>
      <c r="D57" s="4">
        <v>10104</v>
      </c>
      <c r="E57" s="4">
        <v>8945</v>
      </c>
      <c r="F57" s="4">
        <v>10130.444490779715</v>
      </c>
      <c r="G57" s="4">
        <v>9220.4271906378053</v>
      </c>
      <c r="H57" s="4">
        <v>9819.197090927657</v>
      </c>
      <c r="I57" s="4">
        <v>9238.0118707430847</v>
      </c>
      <c r="J57" s="4">
        <v>8393.8452941084579</v>
      </c>
      <c r="K57" s="4">
        <v>8115.9596829028305</v>
      </c>
      <c r="L57" s="4">
        <v>8213.138371039051</v>
      </c>
    </row>
    <row r="58" spans="3:12">
      <c r="C58" s="2" t="s">
        <v>52</v>
      </c>
      <c r="D58" s="4">
        <v>11164</v>
      </c>
      <c r="E58" s="4">
        <v>11071</v>
      </c>
      <c r="F58" s="4">
        <v>9954.390922679635</v>
      </c>
      <c r="G58" s="4">
        <v>9075.1085110236345</v>
      </c>
      <c r="H58" s="4">
        <v>10058.397247299905</v>
      </c>
      <c r="I58" s="4">
        <v>10596.199751014337</v>
      </c>
      <c r="J58" s="4">
        <v>9960.2146598854815</v>
      </c>
      <c r="K58" s="4">
        <v>9061.2684808314752</v>
      </c>
      <c r="L58" s="4">
        <v>8725.7905079199336</v>
      </c>
    </row>
    <row r="59" spans="3:12">
      <c r="C59" s="2" t="s">
        <v>53</v>
      </c>
      <c r="D59" s="4">
        <v>12633</v>
      </c>
      <c r="E59" s="4">
        <v>11799</v>
      </c>
      <c r="F59" s="4">
        <v>11749.089987879508</v>
      </c>
      <c r="G59" s="4">
        <v>8889.4719799057602</v>
      </c>
      <c r="H59" s="4">
        <v>9634.031808473821</v>
      </c>
      <c r="I59" s="4">
        <v>10558.091294136539</v>
      </c>
      <c r="J59" s="4">
        <v>11040.76924616046</v>
      </c>
      <c r="K59" s="4">
        <v>10358.12709336483</v>
      </c>
      <c r="L59" s="4">
        <v>9412.9999563225228</v>
      </c>
    </row>
    <row r="60" spans="3:12">
      <c r="C60" s="2" t="s">
        <v>54</v>
      </c>
      <c r="D60" s="4">
        <v>11255</v>
      </c>
      <c r="E60" s="4">
        <v>13006</v>
      </c>
      <c r="F60" s="4">
        <v>12211.096435138927</v>
      </c>
      <c r="G60" s="4">
        <v>10817.880807738522</v>
      </c>
      <c r="H60" s="4">
        <v>9244.3188039440793</v>
      </c>
      <c r="I60" s="4">
        <v>9941.0425299352573</v>
      </c>
      <c r="J60" s="4">
        <v>10813.966883348541</v>
      </c>
      <c r="K60" s="4">
        <v>11251.463460824463</v>
      </c>
      <c r="L60" s="4">
        <v>10536.609812118606</v>
      </c>
    </row>
    <row r="61" spans="3:12">
      <c r="C61" s="2" t="s">
        <v>55</v>
      </c>
      <c r="D61" s="4">
        <v>10046</v>
      </c>
      <c r="E61" s="4">
        <v>11385</v>
      </c>
      <c r="F61" s="4">
        <v>13123.142282432629</v>
      </c>
      <c r="G61" s="4">
        <v>11373.460142136999</v>
      </c>
      <c r="H61" s="4">
        <v>10938.405094847018</v>
      </c>
      <c r="I61" s="4">
        <v>9384.3483582755543</v>
      </c>
      <c r="J61" s="4">
        <v>10047.092041814076</v>
      </c>
      <c r="K61" s="4">
        <v>10881.056731056164</v>
      </c>
      <c r="L61" s="4">
        <v>11288.756455254024</v>
      </c>
    </row>
    <row r="62" spans="3:12">
      <c r="C62" s="2" t="s">
        <v>56</v>
      </c>
      <c r="D62" s="4">
        <v>8648</v>
      </c>
      <c r="E62" s="4">
        <v>9996</v>
      </c>
      <c r="F62" s="4">
        <v>11285.005175628088</v>
      </c>
      <c r="G62" s="4">
        <v>12274.650956569618</v>
      </c>
      <c r="H62" s="4">
        <v>11270.378629909625</v>
      </c>
      <c r="I62" s="4">
        <v>10855.970130780082</v>
      </c>
      <c r="J62" s="4">
        <v>9353.7204962627657</v>
      </c>
      <c r="K62" s="4">
        <v>9993.6306607232909</v>
      </c>
      <c r="L62" s="4">
        <v>10798.323950578579</v>
      </c>
    </row>
    <row r="63" spans="3:12">
      <c r="C63" s="2" t="s">
        <v>57</v>
      </c>
      <c r="D63" s="4">
        <v>6473</v>
      </c>
      <c r="E63" s="4">
        <v>8406</v>
      </c>
      <c r="F63" s="4">
        <v>9654.1817820580727</v>
      </c>
      <c r="G63" s="4">
        <v>10452.004880825647</v>
      </c>
      <c r="H63" s="4">
        <v>11845.12221047399</v>
      </c>
      <c r="I63" s="4">
        <v>10919.784973877257</v>
      </c>
      <c r="J63" s="4">
        <v>10547.547122265169</v>
      </c>
      <c r="K63" s="4">
        <v>9132.1617687799608</v>
      </c>
      <c r="L63" s="4">
        <v>9754.6986983778224</v>
      </c>
    </row>
    <row r="64" spans="3:12">
      <c r="C64" s="2" t="s">
        <v>58</v>
      </c>
      <c r="D64" s="4">
        <v>5203</v>
      </c>
      <c r="E64" s="4">
        <v>5925</v>
      </c>
      <c r="F64" s="4">
        <v>7722.0814049454239</v>
      </c>
      <c r="G64" s="4">
        <v>8648.2887698736831</v>
      </c>
      <c r="H64" s="4">
        <v>9668.8284425041384</v>
      </c>
      <c r="I64" s="4">
        <v>10996.180538009768</v>
      </c>
      <c r="J64" s="4">
        <v>10187.883044487422</v>
      </c>
      <c r="K64" s="4">
        <v>9881.0331439003421</v>
      </c>
      <c r="L64" s="4">
        <v>8600.1386201120986</v>
      </c>
    </row>
    <row r="65" spans="3:12">
      <c r="C65" s="2" t="s">
        <v>59</v>
      </c>
      <c r="D65" s="4">
        <v>3725</v>
      </c>
      <c r="E65" s="4">
        <v>4500</v>
      </c>
      <c r="F65" s="4">
        <v>5053.87787106016</v>
      </c>
      <c r="G65" s="4">
        <v>6520.8930645582495</v>
      </c>
      <c r="H65" s="4">
        <v>7480.7271815918994</v>
      </c>
      <c r="I65" s="4">
        <v>8430.9176716892471</v>
      </c>
      <c r="J65" s="4">
        <v>9655.9847394961434</v>
      </c>
      <c r="K65" s="4">
        <v>9000.3118084270682</v>
      </c>
      <c r="L65" s="4">
        <v>8780.562693093103</v>
      </c>
    </row>
    <row r="66" spans="3:12">
      <c r="C66" s="2" t="s">
        <v>60</v>
      </c>
      <c r="D66" s="4">
        <v>2284</v>
      </c>
      <c r="E66" s="4">
        <v>2863</v>
      </c>
      <c r="F66" s="4">
        <v>3455.9069958278715</v>
      </c>
      <c r="G66" s="4">
        <v>3889.4850850787188</v>
      </c>
      <c r="H66" s="4">
        <v>5125.2354736291309</v>
      </c>
      <c r="I66" s="4">
        <v>5952.1414866984642</v>
      </c>
      <c r="J66" s="4">
        <v>6782.3007751797122</v>
      </c>
      <c r="K66" s="4">
        <v>7841.4435086484</v>
      </c>
      <c r="L66" s="4">
        <v>7368.4921702036081</v>
      </c>
    </row>
    <row r="67" spans="3:12">
      <c r="C67" s="2" t="s">
        <v>61</v>
      </c>
      <c r="D67" s="4">
        <v>1923</v>
      </c>
      <c r="E67" s="4">
        <v>2326</v>
      </c>
      <c r="F67" s="4">
        <v>2793.0975894222565</v>
      </c>
      <c r="G67" s="4">
        <v>3365.3040227719139</v>
      </c>
      <c r="H67" s="4">
        <v>3997.4647514384114</v>
      </c>
      <c r="I67" s="4">
        <v>5080.0417780111156</v>
      </c>
      <c r="J67" s="4">
        <v>6213.7215461287105</v>
      </c>
      <c r="K67" s="4">
        <v>7398.1760821725466</v>
      </c>
      <c r="L67" s="4">
        <v>8763.8309361859356</v>
      </c>
    </row>
    <row r="68" spans="3:12">
      <c r="C68" s="2" t="s">
        <v>62</v>
      </c>
      <c r="D68" s="4">
        <v>147122</v>
      </c>
      <c r="E68" s="4">
        <v>156971</v>
      </c>
      <c r="F68" s="4">
        <v>165982.75776966038</v>
      </c>
      <c r="G68" s="4">
        <v>148754.74417403975</v>
      </c>
      <c r="H68" s="4">
        <v>152242.42249185726</v>
      </c>
      <c r="I68" s="4">
        <v>153504.40076172681</v>
      </c>
      <c r="J68" s="4">
        <v>152801.27262062542</v>
      </c>
      <c r="K68" s="4">
        <v>150345.90870291364</v>
      </c>
      <c r="L68" s="4">
        <v>146169.88114136676</v>
      </c>
    </row>
    <row r="69" spans="3:12">
      <c r="D69" s="4"/>
      <c r="E69" s="4"/>
      <c r="F69" s="4"/>
      <c r="G69" s="4"/>
      <c r="H69" s="4"/>
      <c r="I69" s="4"/>
      <c r="J69" s="4"/>
      <c r="K69" s="4"/>
      <c r="L69" s="4"/>
    </row>
    <row r="70" spans="3:12">
      <c r="C70" s="2" t="s">
        <v>67</v>
      </c>
      <c r="D70" s="4">
        <f>SUM(D50:D52)</f>
        <v>29767</v>
      </c>
      <c r="E70" s="4">
        <f t="shared" ref="E70:L70" si="11">SUM(E50:E52)</f>
        <v>29789</v>
      </c>
      <c r="F70" s="4">
        <f t="shared" si="11"/>
        <v>30006.944540574408</v>
      </c>
      <c r="G70" s="4">
        <f t="shared" si="11"/>
        <v>25113.877152540364</v>
      </c>
      <c r="H70" s="4">
        <f t="shared" si="11"/>
        <v>24666.181813832125</v>
      </c>
      <c r="I70" s="4">
        <f t="shared" si="11"/>
        <v>23876.715476646819</v>
      </c>
      <c r="J70" s="4">
        <f t="shared" si="11"/>
        <v>22390.714681195452</v>
      </c>
      <c r="K70" s="4">
        <f t="shared" si="11"/>
        <v>21241.025340670509</v>
      </c>
      <c r="L70" s="4">
        <f t="shared" si="11"/>
        <v>20186.938356228668</v>
      </c>
    </row>
    <row r="71" spans="3:12">
      <c r="C71" s="2" t="s">
        <v>68</v>
      </c>
      <c r="D71" s="4">
        <f>SUM(D53:D62)</f>
        <v>97747</v>
      </c>
      <c r="E71" s="4">
        <f t="shared" ref="E71:L71" si="12">SUM(E53:E62)</f>
        <v>103162</v>
      </c>
      <c r="F71" s="4">
        <f t="shared" si="12"/>
        <v>107296.66758577219</v>
      </c>
      <c r="G71" s="4">
        <f t="shared" si="12"/>
        <v>90764.891198391168</v>
      </c>
      <c r="H71" s="4">
        <f t="shared" si="12"/>
        <v>89458.86261838756</v>
      </c>
      <c r="I71" s="4">
        <f t="shared" si="12"/>
        <v>88248.618836794165</v>
      </c>
      <c r="J71" s="4">
        <f t="shared" si="12"/>
        <v>87023.12071187282</v>
      </c>
      <c r="K71" s="4">
        <f t="shared" si="12"/>
        <v>85851.757050314802</v>
      </c>
      <c r="L71" s="4">
        <f t="shared" si="12"/>
        <v>82715.219667165511</v>
      </c>
    </row>
    <row r="72" spans="3:12">
      <c r="C72" s="2" t="s">
        <v>69</v>
      </c>
      <c r="D72" s="4">
        <f>SUM(D63:D67)</f>
        <v>19608</v>
      </c>
      <c r="E72" s="4">
        <f t="shared" ref="E72:L72" si="13">SUM(E63:E67)</f>
        <v>24020</v>
      </c>
      <c r="F72" s="4">
        <f t="shared" si="13"/>
        <v>28679.145643313786</v>
      </c>
      <c r="G72" s="4">
        <f t="shared" si="13"/>
        <v>32875.975823108209</v>
      </c>
      <c r="H72" s="4">
        <f t="shared" si="13"/>
        <v>38117.378059637573</v>
      </c>
      <c r="I72" s="4">
        <f t="shared" si="13"/>
        <v>41379.066448285856</v>
      </c>
      <c r="J72" s="4">
        <f t="shared" si="13"/>
        <v>43387.437227557159</v>
      </c>
      <c r="K72" s="4">
        <f t="shared" si="13"/>
        <v>43253.126311928318</v>
      </c>
      <c r="L72" s="4">
        <f t="shared" si="13"/>
        <v>43267.723117972571</v>
      </c>
    </row>
    <row r="74" spans="3:12">
      <c r="C74" s="10" t="s">
        <v>63</v>
      </c>
    </row>
    <row r="75" spans="3:12">
      <c r="C75" s="1"/>
      <c r="D75" s="1">
        <v>2010</v>
      </c>
      <c r="E75" s="1">
        <v>2015</v>
      </c>
      <c r="F75" s="1">
        <v>2020</v>
      </c>
      <c r="G75" s="1">
        <v>2025</v>
      </c>
      <c r="H75" s="1">
        <v>2030</v>
      </c>
      <c r="I75" s="1">
        <v>2035</v>
      </c>
      <c r="J75" s="1">
        <v>2040</v>
      </c>
      <c r="K75" s="1">
        <v>2045</v>
      </c>
      <c r="L75" s="1">
        <v>2050</v>
      </c>
    </row>
    <row r="76" spans="3:12">
      <c r="C76" s="2" t="s">
        <v>44</v>
      </c>
      <c r="D76" s="4">
        <v>4726</v>
      </c>
      <c r="E76" s="4">
        <v>5087</v>
      </c>
      <c r="F76" s="4">
        <v>4962.4454418040195</v>
      </c>
      <c r="G76" s="4">
        <v>4223.9757070077139</v>
      </c>
      <c r="H76" s="4">
        <v>3957.6231717863752</v>
      </c>
      <c r="I76" s="4">
        <v>3732.5525458208772</v>
      </c>
      <c r="J76" s="4">
        <v>3581.0755133731968</v>
      </c>
      <c r="K76" s="4">
        <v>3472.4006890062205</v>
      </c>
      <c r="L76" s="4">
        <v>3296.0816342396729</v>
      </c>
    </row>
    <row r="77" spans="3:12">
      <c r="C77" s="2" t="s">
        <v>45</v>
      </c>
      <c r="D77" s="4">
        <v>5139</v>
      </c>
      <c r="E77" s="4">
        <v>4864</v>
      </c>
      <c r="F77" s="4">
        <v>5212.2674779717827</v>
      </c>
      <c r="G77" s="4">
        <v>4117.88219837835</v>
      </c>
      <c r="H77" s="4">
        <v>4286.5778075846965</v>
      </c>
      <c r="I77" s="4">
        <v>3988.6614444187303</v>
      </c>
      <c r="J77" s="4">
        <v>3731.5165511243831</v>
      </c>
      <c r="K77" s="4">
        <v>3547.8942481795079</v>
      </c>
      <c r="L77" s="4">
        <v>3407.0219205488211</v>
      </c>
    </row>
    <row r="78" spans="3:12">
      <c r="C78" s="2" t="s">
        <v>46</v>
      </c>
      <c r="D78" s="4">
        <v>5442</v>
      </c>
      <c r="E78" s="4">
        <v>5301</v>
      </c>
      <c r="F78" s="4">
        <v>5102.1508639729082</v>
      </c>
      <c r="G78" s="4">
        <v>4381.9212366608872</v>
      </c>
      <c r="H78" s="4">
        <v>4300.0972294698313</v>
      </c>
      <c r="I78" s="4">
        <v>4443.6772055122947</v>
      </c>
      <c r="J78" s="4">
        <v>4120.6728078308424</v>
      </c>
      <c r="K78" s="4">
        <v>3838.4273466314098</v>
      </c>
      <c r="L78" s="4">
        <v>3629.6536203353003</v>
      </c>
    </row>
    <row r="79" spans="3:12">
      <c r="C79" s="2" t="s">
        <v>47</v>
      </c>
      <c r="D79" s="4">
        <v>5676</v>
      </c>
      <c r="E79" s="4">
        <v>5328</v>
      </c>
      <c r="F79" s="4">
        <v>5069.9929240729089</v>
      </c>
      <c r="G79" s="4">
        <v>3864.318917131925</v>
      </c>
      <c r="H79" s="4">
        <v>4081.2605147539925</v>
      </c>
      <c r="I79" s="4">
        <v>3954.4645281306412</v>
      </c>
      <c r="J79" s="4">
        <v>4052.1626885715509</v>
      </c>
      <c r="K79" s="4">
        <v>3684.0133815101876</v>
      </c>
      <c r="L79" s="4">
        <v>3356.4300608982344</v>
      </c>
    </row>
    <row r="80" spans="3:12">
      <c r="C80" s="2" t="s">
        <v>48</v>
      </c>
      <c r="D80" s="4">
        <v>3794</v>
      </c>
      <c r="E80" s="4">
        <v>4515</v>
      </c>
      <c r="F80" s="4">
        <v>4599.0984525610147</v>
      </c>
      <c r="G80" s="4">
        <v>3120.5013540303999</v>
      </c>
      <c r="H80" s="4">
        <v>3038.758667942584</v>
      </c>
      <c r="I80" s="4">
        <v>3177.3603881669505</v>
      </c>
      <c r="J80" s="4">
        <v>2973.1583126162577</v>
      </c>
      <c r="K80" s="4">
        <v>2992.200815148849</v>
      </c>
      <c r="L80" s="4">
        <v>2547.0313903430365</v>
      </c>
    </row>
    <row r="81" spans="3:12">
      <c r="C81" s="2" t="s">
        <v>49</v>
      </c>
      <c r="D81" s="4">
        <v>3129</v>
      </c>
      <c r="E81" s="4">
        <v>3902</v>
      </c>
      <c r="F81" s="4">
        <v>4420.3237507532212</v>
      </c>
      <c r="G81" s="4">
        <v>3132.6398025563994</v>
      </c>
      <c r="H81" s="4">
        <v>2931.0086371286561</v>
      </c>
      <c r="I81" s="4">
        <v>2787.1434466164192</v>
      </c>
      <c r="J81" s="4">
        <v>2860.8103932732033</v>
      </c>
      <c r="K81" s="4">
        <v>2593.7687185797026</v>
      </c>
      <c r="L81" s="4">
        <v>2548.2286213604757</v>
      </c>
    </row>
    <row r="82" spans="3:12">
      <c r="C82" s="2" t="s">
        <v>50</v>
      </c>
      <c r="D82" s="4">
        <v>3240</v>
      </c>
      <c r="E82" s="4">
        <v>3751</v>
      </c>
      <c r="F82" s="4">
        <v>4504.1248704136906</v>
      </c>
      <c r="G82" s="4">
        <v>3834.6227206673616</v>
      </c>
      <c r="H82" s="4">
        <v>3658.4422139984563</v>
      </c>
      <c r="I82" s="4">
        <v>3427.2251863408228</v>
      </c>
      <c r="J82" s="4">
        <v>3251.8855776507494</v>
      </c>
      <c r="K82" s="4">
        <v>3292.2876268740301</v>
      </c>
      <c r="L82" s="4">
        <v>2993.6997825556723</v>
      </c>
    </row>
    <row r="83" spans="3:12">
      <c r="C83" s="2" t="s">
        <v>51</v>
      </c>
      <c r="D83" s="4">
        <v>4444</v>
      </c>
      <c r="E83" s="4">
        <v>3843</v>
      </c>
      <c r="F83" s="4">
        <v>4368.8930890663123</v>
      </c>
      <c r="G83" s="4">
        <v>4002.8164112204217</v>
      </c>
      <c r="H83" s="4">
        <v>4383.1923469625954</v>
      </c>
      <c r="I83" s="4">
        <v>4186.4574656297318</v>
      </c>
      <c r="J83" s="4">
        <v>3933.7142873803291</v>
      </c>
      <c r="K83" s="4">
        <v>3735.9313586424873</v>
      </c>
      <c r="L83" s="4">
        <v>3752.388169883131</v>
      </c>
    </row>
    <row r="84" spans="3:12">
      <c r="C84" s="2" t="s">
        <v>52</v>
      </c>
      <c r="D84" s="4">
        <v>4907</v>
      </c>
      <c r="E84" s="4">
        <v>4909</v>
      </c>
      <c r="F84" s="4">
        <v>4319.9395076897963</v>
      </c>
      <c r="G84" s="4">
        <v>3817.1087012349744</v>
      </c>
      <c r="H84" s="4">
        <v>4419.810365342395</v>
      </c>
      <c r="I84" s="4">
        <v>4777.5919293775059</v>
      </c>
      <c r="J84" s="4">
        <v>4561.9561274959888</v>
      </c>
      <c r="K84" s="4">
        <v>4290.0425014077664</v>
      </c>
      <c r="L84" s="4">
        <v>4072.1893232555976</v>
      </c>
    </row>
    <row r="85" spans="3:12">
      <c r="C85" s="2" t="s">
        <v>53</v>
      </c>
      <c r="D85" s="4">
        <v>5469</v>
      </c>
      <c r="E85" s="4">
        <v>5224</v>
      </c>
      <c r="F85" s="4">
        <v>5233.5286206945011</v>
      </c>
      <c r="G85" s="4">
        <v>3809.4699010344466</v>
      </c>
      <c r="H85" s="4">
        <v>4108.8082788770207</v>
      </c>
      <c r="I85" s="4">
        <v>4687.278670553811</v>
      </c>
      <c r="J85" s="4">
        <v>5023.3799734383165</v>
      </c>
      <c r="K85" s="4">
        <v>4791.3781365711002</v>
      </c>
      <c r="L85" s="4">
        <v>4502.8569305947967</v>
      </c>
    </row>
    <row r="86" spans="3:12">
      <c r="C86" s="2" t="s">
        <v>54</v>
      </c>
      <c r="D86" s="4">
        <v>4925</v>
      </c>
      <c r="E86" s="4">
        <v>5646</v>
      </c>
      <c r="F86" s="4">
        <v>5414.9206574335294</v>
      </c>
      <c r="G86" s="4">
        <v>4825.0485936766518</v>
      </c>
      <c r="H86" s="4">
        <v>3999.1464022536811</v>
      </c>
      <c r="I86" s="4">
        <v>4281.6675538225109</v>
      </c>
      <c r="J86" s="4">
        <v>4838.4344288381681</v>
      </c>
      <c r="K86" s="4">
        <v>5156.9398348823033</v>
      </c>
      <c r="L86" s="4">
        <v>4915.1287137174977</v>
      </c>
    </row>
    <row r="87" spans="3:12">
      <c r="C87" s="2" t="s">
        <v>55</v>
      </c>
      <c r="D87" s="4">
        <v>4466</v>
      </c>
      <c r="E87" s="4">
        <v>4963</v>
      </c>
      <c r="F87" s="4">
        <v>5690.6137982950622</v>
      </c>
      <c r="G87" s="4">
        <v>5067.3921111150084</v>
      </c>
      <c r="H87" s="4">
        <v>4891.9122430184334</v>
      </c>
      <c r="I87" s="4">
        <v>4088.7067382093683</v>
      </c>
      <c r="J87" s="4">
        <v>4360.3289254305555</v>
      </c>
      <c r="K87" s="4">
        <v>4899.488660694984</v>
      </c>
      <c r="L87" s="4">
        <v>5206.4542454354232</v>
      </c>
    </row>
    <row r="88" spans="3:12">
      <c r="C88" s="2" t="s">
        <v>56</v>
      </c>
      <c r="D88" s="4">
        <v>3883</v>
      </c>
      <c r="E88" s="4">
        <v>4381</v>
      </c>
      <c r="F88" s="4">
        <v>4893.2223799237745</v>
      </c>
      <c r="G88" s="4">
        <v>5293.4519725235214</v>
      </c>
      <c r="H88" s="4">
        <v>5009.7642636438159</v>
      </c>
      <c r="I88" s="4">
        <v>4852.8319252651772</v>
      </c>
      <c r="J88" s="4">
        <v>4088.8300297675523</v>
      </c>
      <c r="K88" s="4">
        <v>4353.7581420758634</v>
      </c>
      <c r="L88" s="4">
        <v>4876.9704040047527</v>
      </c>
    </row>
    <row r="89" spans="3:12">
      <c r="C89" s="2" t="s">
        <v>57</v>
      </c>
      <c r="D89" s="4">
        <v>2848</v>
      </c>
      <c r="E89" s="4">
        <v>3724</v>
      </c>
      <c r="F89" s="4">
        <v>4185.5339179410776</v>
      </c>
      <c r="G89" s="4">
        <v>4473.7062074124988</v>
      </c>
      <c r="H89" s="4">
        <v>5066.5955356986506</v>
      </c>
      <c r="I89" s="4">
        <v>4824.5068237551832</v>
      </c>
      <c r="J89" s="4">
        <v>4694.6260659906475</v>
      </c>
      <c r="K89" s="4">
        <v>3988.0209640199973</v>
      </c>
      <c r="L89" s="4">
        <v>4247.2157821348083</v>
      </c>
    </row>
    <row r="90" spans="3:12">
      <c r="C90" s="2" t="s">
        <v>58</v>
      </c>
      <c r="D90" s="4">
        <v>2268</v>
      </c>
      <c r="E90" s="4">
        <v>2488</v>
      </c>
      <c r="F90" s="4">
        <v>3350.0966964721342</v>
      </c>
      <c r="G90" s="4">
        <v>3671.6838347093817</v>
      </c>
      <c r="H90" s="4">
        <v>4066.2688767621712</v>
      </c>
      <c r="I90" s="4">
        <v>4627.991495384651</v>
      </c>
      <c r="J90" s="4">
        <v>4438.6097905309252</v>
      </c>
      <c r="K90" s="4">
        <v>4343.6697300346787</v>
      </c>
      <c r="L90" s="4">
        <v>3718.0688472973479</v>
      </c>
    </row>
    <row r="91" spans="3:12">
      <c r="C91" s="2" t="s">
        <v>59</v>
      </c>
      <c r="D91" s="4">
        <v>1589</v>
      </c>
      <c r="E91" s="4">
        <v>1889</v>
      </c>
      <c r="F91" s="4">
        <v>2042.2901421168954</v>
      </c>
      <c r="G91" s="4">
        <v>2727.672621879371</v>
      </c>
      <c r="H91" s="4">
        <v>3069.2244545168282</v>
      </c>
      <c r="I91" s="4">
        <v>3433.7946149135669</v>
      </c>
      <c r="J91" s="4">
        <v>3941.6505358839859</v>
      </c>
      <c r="K91" s="4">
        <v>3811.263665899347</v>
      </c>
      <c r="L91" s="4">
        <v>3756.0452466270353</v>
      </c>
    </row>
    <row r="92" spans="3:12">
      <c r="C92" s="2" t="s">
        <v>60</v>
      </c>
      <c r="D92" s="4">
        <v>884</v>
      </c>
      <c r="E92" s="4">
        <v>1158</v>
      </c>
      <c r="F92" s="4">
        <v>1371.8158760134934</v>
      </c>
      <c r="G92" s="4">
        <v>1478.335224434345</v>
      </c>
      <c r="H92" s="4">
        <v>2034.7473035116334</v>
      </c>
      <c r="I92" s="4">
        <v>2321.9660379026204</v>
      </c>
      <c r="J92" s="4">
        <v>2629.8032349546343</v>
      </c>
      <c r="K92" s="4">
        <v>3050.2601838626797</v>
      </c>
      <c r="L92" s="4">
        <v>2978.6350531514786</v>
      </c>
    </row>
    <row r="93" spans="3:12">
      <c r="C93" s="2" t="s">
        <v>61</v>
      </c>
      <c r="D93" s="4">
        <v>600</v>
      </c>
      <c r="E93" s="4">
        <v>740</v>
      </c>
      <c r="F93" s="4">
        <v>955.72608336221094</v>
      </c>
      <c r="G93" s="4">
        <v>1167.2936381699828</v>
      </c>
      <c r="H93" s="4">
        <v>1361.9407927850013</v>
      </c>
      <c r="I93" s="4">
        <v>1768.8369458698398</v>
      </c>
      <c r="J93" s="4">
        <v>2153.4365133280994</v>
      </c>
      <c r="K93" s="4">
        <v>2541.9914773440969</v>
      </c>
      <c r="L93" s="4">
        <v>2997.856326562819</v>
      </c>
    </row>
    <row r="94" spans="3:12">
      <c r="C94" s="2" t="s">
        <v>62</v>
      </c>
      <c r="D94" s="4">
        <v>67429</v>
      </c>
      <c r="E94" s="4">
        <v>71713</v>
      </c>
      <c r="F94" s="4">
        <v>75696.984550558322</v>
      </c>
      <c r="G94" s="4">
        <v>67009.841153843634</v>
      </c>
      <c r="H94" s="4">
        <v>68665.179106036812</v>
      </c>
      <c r="I94" s="4">
        <v>69362.714945690706</v>
      </c>
      <c r="J94" s="4">
        <v>69236.051757479378</v>
      </c>
      <c r="K94" s="4">
        <v>68383.737481365213</v>
      </c>
      <c r="L94" s="4">
        <v>66801.956072945904</v>
      </c>
    </row>
    <row r="95" spans="3:12">
      <c r="D95" s="4"/>
      <c r="E95" s="4"/>
      <c r="F95" s="4"/>
      <c r="G95" s="4"/>
      <c r="H95" s="4"/>
      <c r="I95" s="4"/>
      <c r="J95" s="4"/>
      <c r="K95" s="4"/>
      <c r="L95" s="4"/>
    </row>
    <row r="96" spans="3:12">
      <c r="C96" s="2" t="s">
        <v>67</v>
      </c>
      <c r="D96" s="4">
        <f>SUM(D76:D78)</f>
        <v>15307</v>
      </c>
      <c r="E96" s="4">
        <f t="shared" ref="E96:L96" si="14">SUM(E76:E78)</f>
        <v>15252</v>
      </c>
      <c r="F96" s="4">
        <f t="shared" si="14"/>
        <v>15276.863783748711</v>
      </c>
      <c r="G96" s="4">
        <f t="shared" si="14"/>
        <v>12723.779142046951</v>
      </c>
      <c r="H96" s="4">
        <f t="shared" si="14"/>
        <v>12544.298208840903</v>
      </c>
      <c r="I96" s="4">
        <f t="shared" si="14"/>
        <v>12164.891195751901</v>
      </c>
      <c r="J96" s="4">
        <f t="shared" si="14"/>
        <v>11433.264872328422</v>
      </c>
      <c r="K96" s="4">
        <f t="shared" si="14"/>
        <v>10858.722283817138</v>
      </c>
      <c r="L96" s="4">
        <f t="shared" si="14"/>
        <v>10332.757175123794</v>
      </c>
    </row>
    <row r="97" spans="3:12">
      <c r="C97" s="2" t="s">
        <v>68</v>
      </c>
      <c r="D97" s="4">
        <f>SUM(D79:D88)</f>
        <v>43933</v>
      </c>
      <c r="E97" s="4">
        <f t="shared" ref="E97:L97" si="15">SUM(E79:E88)</f>
        <v>46462</v>
      </c>
      <c r="F97" s="4">
        <f t="shared" si="15"/>
        <v>48514.65805090381</v>
      </c>
      <c r="G97" s="4">
        <f t="shared" si="15"/>
        <v>40767.37048519111</v>
      </c>
      <c r="H97" s="4">
        <f t="shared" si="15"/>
        <v>40522.103933921637</v>
      </c>
      <c r="I97" s="4">
        <f t="shared" si="15"/>
        <v>40220.727832112934</v>
      </c>
      <c r="J97" s="4">
        <f t="shared" si="15"/>
        <v>39944.660744462672</v>
      </c>
      <c r="K97" s="4">
        <f t="shared" si="15"/>
        <v>39789.80917638728</v>
      </c>
      <c r="L97" s="4">
        <f t="shared" si="15"/>
        <v>38771.37764204861</v>
      </c>
    </row>
    <row r="98" spans="3:12">
      <c r="C98" s="2" t="s">
        <v>69</v>
      </c>
      <c r="D98" s="4">
        <f>SUM(D89:D93)</f>
        <v>8189</v>
      </c>
      <c r="E98" s="4">
        <f t="shared" ref="E98:L98" si="16">SUM(E89:E93)</f>
        <v>9999</v>
      </c>
      <c r="F98" s="4">
        <f t="shared" si="16"/>
        <v>11905.462715905813</v>
      </c>
      <c r="G98" s="4">
        <f t="shared" si="16"/>
        <v>13518.69152660558</v>
      </c>
      <c r="H98" s="4">
        <f t="shared" si="16"/>
        <v>15598.776963274284</v>
      </c>
      <c r="I98" s="4">
        <f t="shared" si="16"/>
        <v>16977.095917825864</v>
      </c>
      <c r="J98" s="4">
        <f t="shared" si="16"/>
        <v>17858.126140688291</v>
      </c>
      <c r="K98" s="4">
        <f t="shared" si="16"/>
        <v>17735.2060211608</v>
      </c>
      <c r="L98" s="4">
        <f t="shared" si="16"/>
        <v>17697.821255773488</v>
      </c>
    </row>
    <row r="100" spans="3:12">
      <c r="C100" s="10" t="s">
        <v>64</v>
      </c>
    </row>
    <row r="101" spans="3:12">
      <c r="C101" s="1"/>
      <c r="D101" s="1">
        <v>2010</v>
      </c>
      <c r="E101" s="1">
        <v>2015</v>
      </c>
      <c r="F101" s="1">
        <v>2020</v>
      </c>
      <c r="G101" s="1">
        <v>2025</v>
      </c>
      <c r="H101" s="1">
        <v>2030</v>
      </c>
      <c r="I101" s="1">
        <v>2035</v>
      </c>
      <c r="J101" s="1">
        <v>2040</v>
      </c>
      <c r="K101" s="1">
        <v>2045</v>
      </c>
      <c r="L101" s="1">
        <v>2050</v>
      </c>
    </row>
    <row r="102" spans="3:12">
      <c r="C102" s="2" t="s">
        <v>44</v>
      </c>
      <c r="D102" s="4">
        <v>4409</v>
      </c>
      <c r="E102" s="4">
        <v>4864</v>
      </c>
      <c r="F102" s="4">
        <v>4737.3215789349688</v>
      </c>
      <c r="G102" s="4">
        <v>4053.9525480015882</v>
      </c>
      <c r="H102" s="4">
        <v>3769.7961867757313</v>
      </c>
      <c r="I102" s="4">
        <v>3554.2101608096314</v>
      </c>
      <c r="J102" s="4">
        <v>3409.0854223411625</v>
      </c>
      <c r="K102" s="4">
        <v>3304.5622322181648</v>
      </c>
      <c r="L102" s="4">
        <v>3136.37046368134</v>
      </c>
    </row>
    <row r="103" spans="3:12">
      <c r="C103" s="2" t="s">
        <v>45</v>
      </c>
      <c r="D103" s="4">
        <v>4849</v>
      </c>
      <c r="E103" s="4">
        <v>4650</v>
      </c>
      <c r="F103" s="4">
        <v>5074.8110532913079</v>
      </c>
      <c r="G103" s="4">
        <v>4006.9712124572661</v>
      </c>
      <c r="H103" s="4">
        <v>4169.1506098571299</v>
      </c>
      <c r="I103" s="4">
        <v>3847.5094089075073</v>
      </c>
      <c r="J103" s="4">
        <v>3594.4910983633913</v>
      </c>
      <c r="K103" s="4">
        <v>3411.681848716079</v>
      </c>
      <c r="L103" s="4">
        <v>3269.4067207308212</v>
      </c>
    </row>
    <row r="104" spans="3:12">
      <c r="C104" s="2" t="s">
        <v>46</v>
      </c>
      <c r="D104" s="4">
        <v>5202</v>
      </c>
      <c r="E104" s="4">
        <v>5023</v>
      </c>
      <c r="F104" s="4">
        <v>4917.9481245994211</v>
      </c>
      <c r="G104" s="4">
        <v>4329.1742500345626</v>
      </c>
      <c r="H104" s="4">
        <v>4182.9368083583577</v>
      </c>
      <c r="I104" s="4">
        <v>4310.104711177778</v>
      </c>
      <c r="J104" s="4">
        <v>3953.8732881624778</v>
      </c>
      <c r="K104" s="4">
        <v>3666.058975919128</v>
      </c>
      <c r="L104" s="4">
        <v>3448.4039966927085</v>
      </c>
    </row>
    <row r="105" spans="3:12">
      <c r="C105" s="2" t="s">
        <v>47</v>
      </c>
      <c r="D105" s="4">
        <v>5571</v>
      </c>
      <c r="E105" s="4">
        <v>5161</v>
      </c>
      <c r="F105" s="4">
        <v>4811.7439452702865</v>
      </c>
      <c r="G105" s="4">
        <v>3657.9161805405251</v>
      </c>
      <c r="H105" s="4">
        <v>4006.0176557315226</v>
      </c>
      <c r="I105" s="4">
        <v>3807.3509283110388</v>
      </c>
      <c r="J105" s="4">
        <v>3882.1711002324482</v>
      </c>
      <c r="K105" s="4">
        <v>3473.7179338169872</v>
      </c>
      <c r="L105" s="4">
        <v>3133.5383936258008</v>
      </c>
    </row>
    <row r="106" spans="3:12">
      <c r="C106" s="2" t="s">
        <v>48</v>
      </c>
      <c r="D106" s="4">
        <v>3964</v>
      </c>
      <c r="E106" s="4">
        <v>4678</v>
      </c>
      <c r="F106" s="4">
        <v>4772.7758183475198</v>
      </c>
      <c r="G106" s="4">
        <v>2994.8679425118899</v>
      </c>
      <c r="H106" s="4">
        <v>3098.8991586508164</v>
      </c>
      <c r="I106" s="4">
        <v>3364.5847103503438</v>
      </c>
      <c r="J106" s="4">
        <v>3084.6316702143231</v>
      </c>
      <c r="K106" s="4">
        <v>3077.5608951614445</v>
      </c>
      <c r="L106" s="4">
        <v>2587.6097865060428</v>
      </c>
    </row>
    <row r="107" spans="3:12">
      <c r="C107" s="2" t="s">
        <v>49</v>
      </c>
      <c r="D107" s="4">
        <v>4076</v>
      </c>
      <c r="E107" s="4">
        <v>4638</v>
      </c>
      <c r="F107" s="4">
        <v>5100.885086338606</v>
      </c>
      <c r="G107" s="4">
        <v>3708.6562206000335</v>
      </c>
      <c r="H107" s="4">
        <v>3219.2414162125274</v>
      </c>
      <c r="I107" s="4">
        <v>3243.7468665859024</v>
      </c>
      <c r="J107" s="4">
        <v>3430.0582305769703</v>
      </c>
      <c r="K107" s="4">
        <v>3071.2911900916993</v>
      </c>
      <c r="L107" s="4">
        <v>2984.9356248586928</v>
      </c>
    </row>
    <row r="108" spans="3:12">
      <c r="C108" s="2" t="s">
        <v>50</v>
      </c>
      <c r="D108" s="4">
        <v>4447</v>
      </c>
      <c r="E108" s="4">
        <v>4987</v>
      </c>
      <c r="F108" s="4">
        <v>5564.5534434764404</v>
      </c>
      <c r="G108" s="4">
        <v>4800.3684723402939</v>
      </c>
      <c r="H108" s="4">
        <v>4460.5056785668885</v>
      </c>
      <c r="I108" s="4">
        <v>3913.0788474071692</v>
      </c>
      <c r="J108" s="4">
        <v>3878.6341171575377</v>
      </c>
      <c r="K108" s="4">
        <v>4005.4103794288499</v>
      </c>
      <c r="L108" s="4">
        <v>3588.1269537848457</v>
      </c>
    </row>
    <row r="109" spans="3:12">
      <c r="C109" s="2" t="s">
        <v>51</v>
      </c>
      <c r="D109" s="4">
        <v>5660</v>
      </c>
      <c r="E109" s="4">
        <v>5102</v>
      </c>
      <c r="F109" s="4">
        <v>5761.5514017134019</v>
      </c>
      <c r="G109" s="4">
        <v>5217.6107794173831</v>
      </c>
      <c r="H109" s="4">
        <v>5436.0047439650616</v>
      </c>
      <c r="I109" s="4">
        <v>5051.554405113352</v>
      </c>
      <c r="J109" s="4">
        <v>4460.1310067281283</v>
      </c>
      <c r="K109" s="4">
        <v>4380.0283242603437</v>
      </c>
      <c r="L109" s="4">
        <v>4460.7502011559191</v>
      </c>
    </row>
    <row r="110" spans="3:12">
      <c r="C110" s="2" t="s">
        <v>52</v>
      </c>
      <c r="D110" s="4">
        <v>6257</v>
      </c>
      <c r="E110" s="4">
        <v>6162</v>
      </c>
      <c r="F110" s="4">
        <v>5634.4514149898396</v>
      </c>
      <c r="G110" s="4">
        <v>5257.999809788661</v>
      </c>
      <c r="H110" s="4">
        <v>5638.5868819575089</v>
      </c>
      <c r="I110" s="4">
        <v>5818.6078216368305</v>
      </c>
      <c r="J110" s="4">
        <v>5398.2585323894928</v>
      </c>
      <c r="K110" s="4">
        <v>4771.2259794237088</v>
      </c>
      <c r="L110" s="4">
        <v>4653.6011846643351</v>
      </c>
    </row>
    <row r="111" spans="3:12">
      <c r="C111" s="2" t="s">
        <v>53</v>
      </c>
      <c r="D111" s="4">
        <v>7164</v>
      </c>
      <c r="E111" s="4">
        <v>6575</v>
      </c>
      <c r="F111" s="4">
        <v>6515.5613671850069</v>
      </c>
      <c r="G111" s="4">
        <v>5080.0020788713127</v>
      </c>
      <c r="H111" s="4">
        <v>5525.2235295968012</v>
      </c>
      <c r="I111" s="4">
        <v>5870.8126235827267</v>
      </c>
      <c r="J111" s="4">
        <v>6017.3892727221428</v>
      </c>
      <c r="K111" s="4">
        <v>5566.7489567937309</v>
      </c>
      <c r="L111" s="4">
        <v>4910.1430257277261</v>
      </c>
    </row>
    <row r="112" spans="3:12">
      <c r="C112" s="2" t="s">
        <v>54</v>
      </c>
      <c r="D112" s="4">
        <v>6330</v>
      </c>
      <c r="E112" s="4">
        <v>7360</v>
      </c>
      <c r="F112" s="4">
        <v>6796.1757777053972</v>
      </c>
      <c r="G112" s="4">
        <v>5992.8322140618702</v>
      </c>
      <c r="H112" s="4">
        <v>5245.1724016903972</v>
      </c>
      <c r="I112" s="4">
        <v>5659.3749761127474</v>
      </c>
      <c r="J112" s="4">
        <v>5975.5324545103731</v>
      </c>
      <c r="K112" s="4">
        <v>6094.5236259421608</v>
      </c>
      <c r="L112" s="4">
        <v>5621.4810984011083</v>
      </c>
    </row>
    <row r="113" spans="3:12">
      <c r="C113" s="2" t="s">
        <v>55</v>
      </c>
      <c r="D113" s="4">
        <v>5580</v>
      </c>
      <c r="E113" s="4">
        <v>6422</v>
      </c>
      <c r="F113" s="4">
        <v>7432.5284841375669</v>
      </c>
      <c r="G113" s="4">
        <v>6306.0680310219914</v>
      </c>
      <c r="H113" s="4">
        <v>6046.4928518285851</v>
      </c>
      <c r="I113" s="4">
        <v>5295.641620066187</v>
      </c>
      <c r="J113" s="4">
        <v>5686.7631163835204</v>
      </c>
      <c r="K113" s="4">
        <v>5981.5680703611797</v>
      </c>
      <c r="L113" s="4">
        <v>6082.3022098186002</v>
      </c>
    </row>
    <row r="114" spans="3:12">
      <c r="C114" s="2" t="s">
        <v>56</v>
      </c>
      <c r="D114" s="4">
        <v>4765</v>
      </c>
      <c r="E114" s="4">
        <v>5615</v>
      </c>
      <c r="F114" s="4">
        <v>6391.7827957043146</v>
      </c>
      <c r="G114" s="4">
        <v>6981.1989840460965</v>
      </c>
      <c r="H114" s="4">
        <v>6260.6143662658096</v>
      </c>
      <c r="I114" s="4">
        <v>6003.1382055149061</v>
      </c>
      <c r="J114" s="4">
        <v>5264.8904664952142</v>
      </c>
      <c r="K114" s="4">
        <v>5639.8725186474276</v>
      </c>
      <c r="L114" s="4">
        <v>5921.353546573826</v>
      </c>
    </row>
    <row r="115" spans="3:12">
      <c r="C115" s="2" t="s">
        <v>57</v>
      </c>
      <c r="D115" s="4">
        <v>3625</v>
      </c>
      <c r="E115" s="4">
        <v>4682</v>
      </c>
      <c r="F115" s="4">
        <v>5468.6478641169961</v>
      </c>
      <c r="G115" s="4">
        <v>5978.2986734131482</v>
      </c>
      <c r="H115" s="4">
        <v>6778.5266747753385</v>
      </c>
      <c r="I115" s="4">
        <v>6095.2781501220743</v>
      </c>
      <c r="J115" s="4">
        <v>5852.9210562745211</v>
      </c>
      <c r="K115" s="4">
        <v>5144.1408047599634</v>
      </c>
      <c r="L115" s="4">
        <v>5507.4829162430151</v>
      </c>
    </row>
    <row r="116" spans="3:12">
      <c r="C116" s="2" t="s">
        <v>58</v>
      </c>
      <c r="D116" s="4">
        <v>2935</v>
      </c>
      <c r="E116" s="4">
        <v>3437</v>
      </c>
      <c r="F116" s="4">
        <v>4371.9847084732892</v>
      </c>
      <c r="G116" s="4">
        <v>4976.6049351643014</v>
      </c>
      <c r="H116" s="4">
        <v>5602.5595657419663</v>
      </c>
      <c r="I116" s="4">
        <v>6368.1890426251166</v>
      </c>
      <c r="J116" s="4">
        <v>5749.2732539564968</v>
      </c>
      <c r="K116" s="4">
        <v>5537.3634138656644</v>
      </c>
      <c r="L116" s="4">
        <v>4882.0697728147506</v>
      </c>
    </row>
    <row r="117" spans="3:12">
      <c r="C117" s="2" t="s">
        <v>59</v>
      </c>
      <c r="D117" s="4">
        <v>2136</v>
      </c>
      <c r="E117" s="4">
        <v>2611</v>
      </c>
      <c r="F117" s="4">
        <v>3011.5877289432651</v>
      </c>
      <c r="G117" s="4">
        <v>3793.220442678878</v>
      </c>
      <c r="H117" s="4">
        <v>4411.5027270750716</v>
      </c>
      <c r="I117" s="4">
        <v>4997.1230567756811</v>
      </c>
      <c r="J117" s="4">
        <v>5714.3342036121585</v>
      </c>
      <c r="K117" s="4">
        <v>5189.0481425277203</v>
      </c>
      <c r="L117" s="4">
        <v>5024.5174464660686</v>
      </c>
    </row>
    <row r="118" spans="3:12">
      <c r="C118" s="2" t="s">
        <v>60</v>
      </c>
      <c r="D118" s="4">
        <v>1400</v>
      </c>
      <c r="E118" s="4">
        <v>1705</v>
      </c>
      <c r="F118" s="4">
        <v>2084.0911198143781</v>
      </c>
      <c r="G118" s="4">
        <v>2411.1498606443738</v>
      </c>
      <c r="H118" s="4">
        <v>3090.4881701174972</v>
      </c>
      <c r="I118" s="4">
        <v>3630.1754487958437</v>
      </c>
      <c r="J118" s="4">
        <v>4152.4975402250775</v>
      </c>
      <c r="K118" s="4">
        <v>4791.1833247857203</v>
      </c>
      <c r="L118" s="4">
        <v>4389.8571170521291</v>
      </c>
    </row>
    <row r="119" spans="3:12">
      <c r="C119" s="2" t="s">
        <v>61</v>
      </c>
      <c r="D119" s="4">
        <v>1323</v>
      </c>
      <c r="E119" s="4">
        <v>1586</v>
      </c>
      <c r="F119" s="4">
        <v>1837.3715060600455</v>
      </c>
      <c r="G119" s="4">
        <v>2198.010384601931</v>
      </c>
      <c r="H119" s="4">
        <v>2635.5239586534103</v>
      </c>
      <c r="I119" s="4">
        <v>3311.2048321412758</v>
      </c>
      <c r="J119" s="4">
        <v>4060.2850328006111</v>
      </c>
      <c r="K119" s="4">
        <v>4856.1846048284497</v>
      </c>
      <c r="L119" s="4">
        <v>5765.9746096231156</v>
      </c>
    </row>
    <row r="120" spans="3:12">
      <c r="C120" s="2" t="s">
        <v>62</v>
      </c>
      <c r="D120" s="4">
        <v>79693</v>
      </c>
      <c r="E120" s="4">
        <v>85258</v>
      </c>
      <c r="F120" s="4">
        <v>90285.773219102062</v>
      </c>
      <c r="G120" s="4">
        <v>81744.903020196114</v>
      </c>
      <c r="H120" s="4">
        <v>83577.243385820431</v>
      </c>
      <c r="I120" s="4">
        <v>84141.685816036115</v>
      </c>
      <c r="J120" s="4">
        <v>83565.220863146038</v>
      </c>
      <c r="K120" s="4">
        <v>81962.171221548415</v>
      </c>
      <c r="L120" s="4">
        <v>79367.925068420838</v>
      </c>
    </row>
    <row r="121" spans="3:12">
      <c r="D121" s="4"/>
      <c r="E121" s="4"/>
      <c r="F121" s="4"/>
      <c r="G121" s="4"/>
      <c r="H121" s="4"/>
      <c r="I121" s="4"/>
      <c r="J121" s="4"/>
      <c r="K121" s="4"/>
      <c r="L121" s="4"/>
    </row>
    <row r="122" spans="3:12">
      <c r="C122" s="2" t="s">
        <v>67</v>
      </c>
      <c r="D122" s="4">
        <f>SUM(D102:D104)</f>
        <v>14460</v>
      </c>
      <c r="E122" s="4">
        <f t="shared" ref="E122:L122" si="17">SUM(E102:E104)</f>
        <v>14537</v>
      </c>
      <c r="F122" s="4">
        <f t="shared" si="17"/>
        <v>14730.080756825697</v>
      </c>
      <c r="G122" s="4">
        <f t="shared" si="17"/>
        <v>12390.098010493417</v>
      </c>
      <c r="H122" s="4">
        <f t="shared" si="17"/>
        <v>12121.883604991219</v>
      </c>
      <c r="I122" s="4">
        <f t="shared" si="17"/>
        <v>11711.824280894918</v>
      </c>
      <c r="J122" s="4">
        <f t="shared" si="17"/>
        <v>10957.449808867032</v>
      </c>
      <c r="K122" s="4">
        <f t="shared" si="17"/>
        <v>10382.303056853372</v>
      </c>
      <c r="L122" s="4">
        <f t="shared" si="17"/>
        <v>9854.1811811048701</v>
      </c>
    </row>
    <row r="123" spans="3:12">
      <c r="C123" s="2" t="s">
        <v>68</v>
      </c>
      <c r="D123" s="4">
        <f>SUM(D105:D114)</f>
        <v>53814</v>
      </c>
      <c r="E123" s="4">
        <f t="shared" ref="E123:L123" si="18">SUM(E105:E114)</f>
        <v>56700</v>
      </c>
      <c r="F123" s="4">
        <f t="shared" si="18"/>
        <v>58782.009534868375</v>
      </c>
      <c r="G123" s="4">
        <f t="shared" si="18"/>
        <v>49997.520713200058</v>
      </c>
      <c r="H123" s="4">
        <f t="shared" si="18"/>
        <v>48936.758684465916</v>
      </c>
      <c r="I123" s="4">
        <f t="shared" si="18"/>
        <v>48027.891004681202</v>
      </c>
      <c r="J123" s="4">
        <f t="shared" si="18"/>
        <v>47078.459967410148</v>
      </c>
      <c r="K123" s="4">
        <f t="shared" si="18"/>
        <v>46061.947873927529</v>
      </c>
      <c r="L123" s="4">
        <f t="shared" si="18"/>
        <v>43943.842025116894</v>
      </c>
    </row>
    <row r="124" spans="3:12">
      <c r="C124" s="2" t="s">
        <v>69</v>
      </c>
      <c r="D124" s="4">
        <f>SUM(D115:D119)</f>
        <v>11419</v>
      </c>
      <c r="E124" s="4">
        <f t="shared" ref="E124:L124" si="19">SUM(E115:E119)</f>
        <v>14021</v>
      </c>
      <c r="F124" s="4">
        <f t="shared" si="19"/>
        <v>16773.682927407976</v>
      </c>
      <c r="G124" s="4">
        <f t="shared" si="19"/>
        <v>19357.284296502632</v>
      </c>
      <c r="H124" s="4">
        <f t="shared" si="19"/>
        <v>22518.601096363283</v>
      </c>
      <c r="I124" s="4">
        <f t="shared" si="19"/>
        <v>24401.970530459992</v>
      </c>
      <c r="J124" s="4">
        <f t="shared" si="19"/>
        <v>25529.311086868864</v>
      </c>
      <c r="K124" s="4">
        <f t="shared" si="19"/>
        <v>25517.920290767521</v>
      </c>
      <c r="L124" s="4">
        <f t="shared" si="19"/>
        <v>25569.901862199076</v>
      </c>
    </row>
    <row r="125" spans="3:12">
      <c r="D125" s="5"/>
      <c r="E125" s="5"/>
      <c r="F125" s="5"/>
      <c r="G125" s="5"/>
      <c r="H125" s="5"/>
      <c r="I125" s="5"/>
      <c r="J125" s="5"/>
      <c r="K125" s="5"/>
      <c r="L125" s="5"/>
    </row>
    <row r="126" spans="3:12" customFormat="1" ht="15"/>
    <row r="127" spans="3:12" customFormat="1" ht="15"/>
    <row r="128" spans="3:12" customFormat="1" ht="15"/>
    <row r="129" customFormat="1" ht="15"/>
    <row r="130" customFormat="1" ht="15"/>
    <row r="131" customFormat="1" ht="15"/>
    <row r="132" customFormat="1" ht="15"/>
    <row r="133" customFormat="1" ht="15"/>
    <row r="134" customFormat="1" ht="15"/>
    <row r="135" customFormat="1" ht="15"/>
    <row r="136" customFormat="1" ht="15"/>
    <row r="137" customFormat="1" ht="15"/>
    <row r="138" customFormat="1" ht="15"/>
    <row r="139" customFormat="1" ht="15"/>
    <row r="140" customFormat="1" ht="15"/>
    <row r="141" customFormat="1" ht="15"/>
    <row r="142" customFormat="1" ht="15"/>
    <row r="143" customFormat="1" ht="15"/>
    <row r="144" customFormat="1" ht="15"/>
    <row r="145" customFormat="1" ht="15"/>
    <row r="146" customFormat="1" ht="15"/>
    <row r="147" customFormat="1" ht="15"/>
    <row r="148" customFormat="1" ht="15"/>
    <row r="149" customFormat="1" ht="15"/>
    <row r="150" customFormat="1" ht="15"/>
    <row r="151" customFormat="1" ht="15"/>
    <row r="152" customFormat="1" ht="15"/>
    <row r="153" customFormat="1" ht="15"/>
    <row r="154" customFormat="1" ht="15"/>
    <row r="155" customFormat="1" ht="15"/>
    <row r="156" customFormat="1" ht="15"/>
    <row r="157" customFormat="1" ht="15"/>
    <row r="158" customFormat="1" ht="15"/>
    <row r="159" customFormat="1" ht="15"/>
    <row r="160" customFormat="1" ht="15"/>
    <row r="161" customFormat="1" ht="15"/>
    <row r="162" customFormat="1" ht="15"/>
    <row r="163" customFormat="1" ht="15"/>
    <row r="164" customFormat="1" ht="15"/>
    <row r="165" customFormat="1" ht="15"/>
    <row r="166" customFormat="1" ht="15"/>
    <row r="167" customFormat="1" ht="15"/>
    <row r="168" customFormat="1" ht="15"/>
    <row r="169" customFormat="1" ht="15"/>
    <row r="170" customFormat="1" ht="15"/>
    <row r="171" customFormat="1" ht="15"/>
    <row r="172" customFormat="1" ht="15"/>
    <row r="173" customFormat="1" ht="15"/>
    <row r="174" customFormat="1" ht="15"/>
    <row r="175" customFormat="1" ht="15"/>
    <row r="176" customFormat="1" ht="15"/>
    <row r="177" customFormat="1" ht="15"/>
    <row r="178" customFormat="1" ht="15"/>
    <row r="179" customFormat="1" ht="15"/>
    <row r="180" customFormat="1" ht="15"/>
    <row r="181" customFormat="1" ht="15"/>
    <row r="182" customFormat="1" ht="15"/>
    <row r="183" customFormat="1" ht="15"/>
    <row r="184" customFormat="1" ht="15"/>
    <row r="185" customFormat="1" ht="15"/>
    <row r="186" customFormat="1" ht="15"/>
    <row r="187" customFormat="1" ht="15"/>
    <row r="188" customFormat="1" ht="15"/>
    <row r="189" customFormat="1" ht="15"/>
    <row r="190" customFormat="1" ht="15"/>
    <row r="191" customFormat="1" ht="15"/>
    <row r="192" customFormat="1" ht="15"/>
    <row r="193" customFormat="1" ht="15"/>
    <row r="194" customFormat="1" ht="15"/>
    <row r="195" customFormat="1" ht="15"/>
    <row r="196" customFormat="1" ht="15"/>
    <row r="197" customFormat="1" ht="15"/>
    <row r="198" customFormat="1" ht="15"/>
    <row r="199" customFormat="1" ht="15"/>
    <row r="200" customFormat="1" ht="15"/>
    <row r="201" customFormat="1" ht="15"/>
    <row r="202" customFormat="1" ht="15"/>
    <row r="203" customFormat="1" ht="15"/>
    <row r="204" customFormat="1" ht="15"/>
    <row r="205" customFormat="1" ht="15"/>
    <row r="206" customFormat="1" ht="15"/>
    <row r="207" customFormat="1" ht="15"/>
    <row r="208" customFormat="1" ht="15"/>
    <row r="209" customFormat="1" ht="15"/>
    <row r="210" customFormat="1" ht="15"/>
    <row r="211" customFormat="1" ht="15"/>
    <row r="212" customFormat="1" ht="15"/>
    <row r="213" customFormat="1" ht="15"/>
    <row r="214" customFormat="1" ht="15"/>
    <row r="215" customFormat="1" ht="15"/>
    <row r="216" customFormat="1" ht="15"/>
    <row r="217" customFormat="1" ht="15"/>
    <row r="218" customFormat="1" ht="15"/>
    <row r="219" customFormat="1" ht="15"/>
    <row r="220" customFormat="1" ht="15"/>
    <row r="221" customFormat="1" ht="15"/>
    <row r="222" customFormat="1" ht="15"/>
    <row r="223" customFormat="1" ht="15"/>
    <row r="224" customFormat="1" ht="15"/>
    <row r="225" customFormat="1" ht="15"/>
    <row r="226" customFormat="1" ht="15"/>
    <row r="227" customFormat="1" ht="15"/>
    <row r="228" customFormat="1" ht="15"/>
    <row r="229" customFormat="1" ht="15"/>
    <row r="230" customFormat="1" ht="15"/>
    <row r="231" customFormat="1" ht="15"/>
    <row r="232" customFormat="1" ht="15"/>
    <row r="233" customFormat="1" ht="15"/>
    <row r="234" customFormat="1" ht="15"/>
    <row r="235" customFormat="1" ht="15"/>
    <row r="236" customFormat="1" ht="15"/>
    <row r="237" customFormat="1" ht="15"/>
    <row r="238" customFormat="1" ht="15"/>
    <row r="239" customFormat="1" ht="15"/>
    <row r="240" customFormat="1" ht="15"/>
    <row r="241" customFormat="1" ht="15"/>
    <row r="242" customFormat="1" ht="15"/>
    <row r="243" customFormat="1" ht="15"/>
    <row r="244" customFormat="1" ht="15"/>
    <row r="245" customFormat="1" ht="15"/>
    <row r="246" customFormat="1" ht="15"/>
    <row r="247" customFormat="1" ht="15"/>
    <row r="248" customFormat="1" ht="15"/>
    <row r="249" customFormat="1" ht="15"/>
    <row r="250" customFormat="1" ht="15"/>
    <row r="251" customFormat="1" ht="15"/>
    <row r="252" customFormat="1" ht="15"/>
    <row r="253" customFormat="1" ht="15"/>
    <row r="254" customFormat="1" ht="15"/>
    <row r="255" customFormat="1" ht="15"/>
    <row r="256" customFormat="1" ht="15"/>
    <row r="257" customFormat="1" ht="15"/>
    <row r="258" customFormat="1" ht="15"/>
    <row r="259" customFormat="1" ht="15"/>
    <row r="260" customFormat="1" ht="15"/>
    <row r="261" customFormat="1" ht="15"/>
    <row r="262" customFormat="1" ht="15"/>
    <row r="263" customFormat="1" ht="15"/>
    <row r="264" customFormat="1" ht="15"/>
    <row r="265" customFormat="1" ht="15"/>
    <row r="266" customFormat="1" ht="15"/>
    <row r="267" customFormat="1" ht="15"/>
    <row r="268" customFormat="1" ht="15"/>
    <row r="269" customFormat="1" ht="15"/>
    <row r="270" customFormat="1" ht="15"/>
    <row r="271" customFormat="1" ht="15"/>
    <row r="272" customFormat="1" ht="15"/>
    <row r="273" customFormat="1" ht="15"/>
    <row r="274" customFormat="1" ht="15"/>
    <row r="275" customFormat="1" ht="15"/>
    <row r="276" customFormat="1" ht="15"/>
    <row r="277" customFormat="1" ht="15"/>
    <row r="278" customFormat="1" ht="15"/>
    <row r="279" customFormat="1" ht="15"/>
    <row r="280" customFormat="1" ht="15"/>
    <row r="281" customFormat="1" ht="15"/>
    <row r="282" customFormat="1" ht="15"/>
    <row r="283" customFormat="1" ht="15"/>
    <row r="284" customFormat="1" ht="15"/>
    <row r="285" customFormat="1" ht="15"/>
    <row r="286" customFormat="1" ht="15"/>
    <row r="287" customFormat="1" ht="15"/>
    <row r="288" customFormat="1" ht="15"/>
    <row r="289" customFormat="1" ht="15"/>
    <row r="290" customFormat="1" ht="15"/>
    <row r="291" customFormat="1" ht="15"/>
    <row r="292" customFormat="1" ht="15"/>
    <row r="293" customFormat="1" ht="15"/>
    <row r="294" customFormat="1" ht="15"/>
    <row r="295" customFormat="1" ht="15"/>
    <row r="296" customFormat="1" ht="15"/>
    <row r="297" customFormat="1" ht="15"/>
    <row r="298" customFormat="1" ht="15"/>
    <row r="299" customFormat="1" ht="15"/>
    <row r="300" customFormat="1" ht="15"/>
    <row r="301" customFormat="1" ht="15"/>
    <row r="302" customFormat="1" ht="15"/>
    <row r="303" customFormat="1" ht="15"/>
    <row r="304" customFormat="1" ht="15"/>
    <row r="305" customFormat="1" ht="15"/>
    <row r="306" customFormat="1" ht="15"/>
    <row r="307" customFormat="1" ht="15"/>
    <row r="308" customFormat="1" ht="15"/>
    <row r="309" customFormat="1" ht="15"/>
    <row r="310" customFormat="1" ht="15"/>
    <row r="311" customFormat="1" ht="15"/>
    <row r="312" customFormat="1" ht="15"/>
    <row r="313" customFormat="1" ht="15"/>
    <row r="314" customFormat="1" ht="15"/>
    <row r="315" customFormat="1" ht="15"/>
    <row r="316" customFormat="1" ht="15"/>
    <row r="317" customFormat="1" ht="15"/>
    <row r="318" customFormat="1" ht="15"/>
    <row r="319" customFormat="1" ht="15"/>
    <row r="320" customFormat="1" ht="15"/>
    <row r="321" customFormat="1" ht="15"/>
    <row r="322" customFormat="1" ht="15"/>
    <row r="323" customFormat="1" ht="15"/>
    <row r="324" customFormat="1" ht="15"/>
    <row r="325" customFormat="1" ht="15"/>
    <row r="326" customFormat="1" ht="15"/>
    <row r="327" customFormat="1" ht="15"/>
    <row r="328" customFormat="1" ht="15"/>
    <row r="329" customFormat="1" ht="15"/>
    <row r="330" customFormat="1" ht="15"/>
    <row r="331" customFormat="1" ht="15"/>
    <row r="332" customFormat="1" ht="15"/>
    <row r="333" customFormat="1" ht="15"/>
    <row r="334" customFormat="1" ht="15"/>
    <row r="335" customFormat="1" ht="15"/>
    <row r="336" customFormat="1" ht="15"/>
    <row r="337" customFormat="1" ht="15"/>
    <row r="338" customFormat="1" ht="15"/>
    <row r="339" customFormat="1" ht="15"/>
    <row r="340" customFormat="1" ht="15"/>
    <row r="341" customFormat="1" ht="15"/>
    <row r="342" customFormat="1" ht="15"/>
    <row r="343" customFormat="1" ht="15"/>
    <row r="344" customFormat="1" ht="15"/>
    <row r="345" customFormat="1" ht="1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W345"/>
  <sheetViews>
    <sheetView showWhiteSpace="0" topLeftCell="F10" zoomScale="80" zoomScaleNormal="80" workbookViewId="0">
      <selection activeCell="N10" sqref="N10"/>
    </sheetView>
  </sheetViews>
  <sheetFormatPr defaultRowHeight="12.75"/>
  <cols>
    <col min="1" max="1" width="8.85546875" style="2"/>
    <col min="2" max="2" width="5.7109375" style="2" customWidth="1"/>
    <col min="3" max="3" width="38.140625" style="2" bestFit="1" customWidth="1"/>
    <col min="4" max="12" width="12.7109375" style="2" customWidth="1"/>
    <col min="13" max="24" width="8.85546875" style="2"/>
    <col min="25" max="25" width="10.42578125" style="2" bestFit="1" customWidth="1"/>
    <col min="26" max="43" width="8.85546875" style="2"/>
    <col min="44" max="44" width="10.42578125" style="2" bestFit="1" customWidth="1"/>
    <col min="45" max="62" width="8.85546875" style="2"/>
    <col min="63" max="63" width="10.42578125" style="2" bestFit="1" customWidth="1"/>
    <col min="64" max="81" width="8.85546875" style="2"/>
    <col min="82" max="82" width="10.42578125" style="2" bestFit="1" customWidth="1"/>
    <col min="83" max="100" width="8.85546875" style="2"/>
    <col min="101" max="101" width="10.42578125" style="2" bestFit="1" customWidth="1"/>
    <col min="102" max="119" width="8.85546875" style="2"/>
    <col min="120" max="120" width="10.42578125" style="2" bestFit="1" customWidth="1"/>
    <col min="121" max="257" width="8.85546875" style="2"/>
    <col min="258" max="258" width="5.7109375" style="2" customWidth="1"/>
    <col min="259" max="259" width="38.140625" style="2" bestFit="1" customWidth="1"/>
    <col min="260" max="268" width="12.7109375" style="2" customWidth="1"/>
    <col min="269" max="280" width="8.85546875" style="2"/>
    <col min="281" max="281" width="10.42578125" style="2" bestFit="1" customWidth="1"/>
    <col min="282" max="299" width="8.85546875" style="2"/>
    <col min="300" max="300" width="10.42578125" style="2" bestFit="1" customWidth="1"/>
    <col min="301" max="318" width="8.85546875" style="2"/>
    <col min="319" max="319" width="10.42578125" style="2" bestFit="1" customWidth="1"/>
    <col min="320" max="337" width="8.85546875" style="2"/>
    <col min="338" max="338" width="10.42578125" style="2" bestFit="1" customWidth="1"/>
    <col min="339" max="356" width="8.85546875" style="2"/>
    <col min="357" max="357" width="10.42578125" style="2" bestFit="1" customWidth="1"/>
    <col min="358" max="375" width="8.85546875" style="2"/>
    <col min="376" max="376" width="10.42578125" style="2" bestFit="1" customWidth="1"/>
    <col min="377" max="513" width="8.85546875" style="2"/>
    <col min="514" max="514" width="5.7109375" style="2" customWidth="1"/>
    <col min="515" max="515" width="38.140625" style="2" bestFit="1" customWidth="1"/>
    <col min="516" max="524" width="12.7109375" style="2" customWidth="1"/>
    <col min="525" max="536" width="8.85546875" style="2"/>
    <col min="537" max="537" width="10.42578125" style="2" bestFit="1" customWidth="1"/>
    <col min="538" max="555" width="8.85546875" style="2"/>
    <col min="556" max="556" width="10.42578125" style="2" bestFit="1" customWidth="1"/>
    <col min="557" max="574" width="8.85546875" style="2"/>
    <col min="575" max="575" width="10.42578125" style="2" bestFit="1" customWidth="1"/>
    <col min="576" max="593" width="8.85546875" style="2"/>
    <col min="594" max="594" width="10.42578125" style="2" bestFit="1" customWidth="1"/>
    <col min="595" max="612" width="8.85546875" style="2"/>
    <col min="613" max="613" width="10.42578125" style="2" bestFit="1" customWidth="1"/>
    <col min="614" max="631" width="8.85546875" style="2"/>
    <col min="632" max="632" width="10.42578125" style="2" bestFit="1" customWidth="1"/>
    <col min="633" max="769" width="8.85546875" style="2"/>
    <col min="770" max="770" width="5.7109375" style="2" customWidth="1"/>
    <col min="771" max="771" width="38.140625" style="2" bestFit="1" customWidth="1"/>
    <col min="772" max="780" width="12.7109375" style="2" customWidth="1"/>
    <col min="781" max="792" width="8.85546875" style="2"/>
    <col min="793" max="793" width="10.42578125" style="2" bestFit="1" customWidth="1"/>
    <col min="794" max="811" width="8.85546875" style="2"/>
    <col min="812" max="812" width="10.42578125" style="2" bestFit="1" customWidth="1"/>
    <col min="813" max="830" width="8.85546875" style="2"/>
    <col min="831" max="831" width="10.42578125" style="2" bestFit="1" customWidth="1"/>
    <col min="832" max="849" width="8.85546875" style="2"/>
    <col min="850" max="850" width="10.42578125" style="2" bestFit="1" customWidth="1"/>
    <col min="851" max="868" width="8.85546875" style="2"/>
    <col min="869" max="869" width="10.42578125" style="2" bestFit="1" customWidth="1"/>
    <col min="870" max="887" width="8.85546875" style="2"/>
    <col min="888" max="888" width="10.42578125" style="2" bestFit="1" customWidth="1"/>
    <col min="889" max="1025" width="8.85546875" style="2"/>
    <col min="1026" max="1026" width="5.7109375" style="2" customWidth="1"/>
    <col min="1027" max="1027" width="38.140625" style="2" bestFit="1" customWidth="1"/>
    <col min="1028" max="1036" width="12.7109375" style="2" customWidth="1"/>
    <col min="1037" max="1048" width="8.85546875" style="2"/>
    <col min="1049" max="1049" width="10.42578125" style="2" bestFit="1" customWidth="1"/>
    <col min="1050" max="1067" width="8.85546875" style="2"/>
    <col min="1068" max="1068" width="10.42578125" style="2" bestFit="1" customWidth="1"/>
    <col min="1069" max="1086" width="8.85546875" style="2"/>
    <col min="1087" max="1087" width="10.42578125" style="2" bestFit="1" customWidth="1"/>
    <col min="1088" max="1105" width="8.85546875" style="2"/>
    <col min="1106" max="1106" width="10.42578125" style="2" bestFit="1" customWidth="1"/>
    <col min="1107" max="1124" width="8.85546875" style="2"/>
    <col min="1125" max="1125" width="10.42578125" style="2" bestFit="1" customWidth="1"/>
    <col min="1126" max="1143" width="8.85546875" style="2"/>
    <col min="1144" max="1144" width="10.42578125" style="2" bestFit="1" customWidth="1"/>
    <col min="1145" max="1281" width="8.85546875" style="2"/>
    <col min="1282" max="1282" width="5.7109375" style="2" customWidth="1"/>
    <col min="1283" max="1283" width="38.140625" style="2" bestFit="1" customWidth="1"/>
    <col min="1284" max="1292" width="12.7109375" style="2" customWidth="1"/>
    <col min="1293" max="1304" width="8.85546875" style="2"/>
    <col min="1305" max="1305" width="10.42578125" style="2" bestFit="1" customWidth="1"/>
    <col min="1306" max="1323" width="8.85546875" style="2"/>
    <col min="1324" max="1324" width="10.42578125" style="2" bestFit="1" customWidth="1"/>
    <col min="1325" max="1342" width="8.85546875" style="2"/>
    <col min="1343" max="1343" width="10.42578125" style="2" bestFit="1" customWidth="1"/>
    <col min="1344" max="1361" width="8.85546875" style="2"/>
    <col min="1362" max="1362" width="10.42578125" style="2" bestFit="1" customWidth="1"/>
    <col min="1363" max="1380" width="8.85546875" style="2"/>
    <col min="1381" max="1381" width="10.42578125" style="2" bestFit="1" customWidth="1"/>
    <col min="1382" max="1399" width="8.85546875" style="2"/>
    <col min="1400" max="1400" width="10.42578125" style="2" bestFit="1" customWidth="1"/>
    <col min="1401" max="1537" width="8.85546875" style="2"/>
    <col min="1538" max="1538" width="5.7109375" style="2" customWidth="1"/>
    <col min="1539" max="1539" width="38.140625" style="2" bestFit="1" customWidth="1"/>
    <col min="1540" max="1548" width="12.7109375" style="2" customWidth="1"/>
    <col min="1549" max="1560" width="8.85546875" style="2"/>
    <col min="1561" max="1561" width="10.42578125" style="2" bestFit="1" customWidth="1"/>
    <col min="1562" max="1579" width="8.85546875" style="2"/>
    <col min="1580" max="1580" width="10.42578125" style="2" bestFit="1" customWidth="1"/>
    <col min="1581" max="1598" width="8.85546875" style="2"/>
    <col min="1599" max="1599" width="10.42578125" style="2" bestFit="1" customWidth="1"/>
    <col min="1600" max="1617" width="8.85546875" style="2"/>
    <col min="1618" max="1618" width="10.42578125" style="2" bestFit="1" customWidth="1"/>
    <col min="1619" max="1636" width="8.85546875" style="2"/>
    <col min="1637" max="1637" width="10.42578125" style="2" bestFit="1" customWidth="1"/>
    <col min="1638" max="1655" width="8.85546875" style="2"/>
    <col min="1656" max="1656" width="10.42578125" style="2" bestFit="1" customWidth="1"/>
    <col min="1657" max="1793" width="8.85546875" style="2"/>
    <col min="1794" max="1794" width="5.7109375" style="2" customWidth="1"/>
    <col min="1795" max="1795" width="38.140625" style="2" bestFit="1" customWidth="1"/>
    <col min="1796" max="1804" width="12.7109375" style="2" customWidth="1"/>
    <col min="1805" max="1816" width="8.85546875" style="2"/>
    <col min="1817" max="1817" width="10.42578125" style="2" bestFit="1" customWidth="1"/>
    <col min="1818" max="1835" width="8.85546875" style="2"/>
    <col min="1836" max="1836" width="10.42578125" style="2" bestFit="1" customWidth="1"/>
    <col min="1837" max="1854" width="8.85546875" style="2"/>
    <col min="1855" max="1855" width="10.42578125" style="2" bestFit="1" customWidth="1"/>
    <col min="1856" max="1873" width="8.85546875" style="2"/>
    <col min="1874" max="1874" width="10.42578125" style="2" bestFit="1" customWidth="1"/>
    <col min="1875" max="1892" width="8.85546875" style="2"/>
    <col min="1893" max="1893" width="10.42578125" style="2" bestFit="1" customWidth="1"/>
    <col min="1894" max="1911" width="8.85546875" style="2"/>
    <col min="1912" max="1912" width="10.42578125" style="2" bestFit="1" customWidth="1"/>
    <col min="1913" max="2049" width="8.85546875" style="2"/>
    <col min="2050" max="2050" width="5.7109375" style="2" customWidth="1"/>
    <col min="2051" max="2051" width="38.140625" style="2" bestFit="1" customWidth="1"/>
    <col min="2052" max="2060" width="12.7109375" style="2" customWidth="1"/>
    <col min="2061" max="2072" width="8.85546875" style="2"/>
    <col min="2073" max="2073" width="10.42578125" style="2" bestFit="1" customWidth="1"/>
    <col min="2074" max="2091" width="8.85546875" style="2"/>
    <col min="2092" max="2092" width="10.42578125" style="2" bestFit="1" customWidth="1"/>
    <col min="2093" max="2110" width="8.85546875" style="2"/>
    <col min="2111" max="2111" width="10.42578125" style="2" bestFit="1" customWidth="1"/>
    <col min="2112" max="2129" width="8.85546875" style="2"/>
    <col min="2130" max="2130" width="10.42578125" style="2" bestFit="1" customWidth="1"/>
    <col min="2131" max="2148" width="8.85546875" style="2"/>
    <col min="2149" max="2149" width="10.42578125" style="2" bestFit="1" customWidth="1"/>
    <col min="2150" max="2167" width="8.85546875" style="2"/>
    <col min="2168" max="2168" width="10.42578125" style="2" bestFit="1" customWidth="1"/>
    <col min="2169" max="2305" width="8.85546875" style="2"/>
    <col min="2306" max="2306" width="5.7109375" style="2" customWidth="1"/>
    <col min="2307" max="2307" width="38.140625" style="2" bestFit="1" customWidth="1"/>
    <col min="2308" max="2316" width="12.7109375" style="2" customWidth="1"/>
    <col min="2317" max="2328" width="8.85546875" style="2"/>
    <col min="2329" max="2329" width="10.42578125" style="2" bestFit="1" customWidth="1"/>
    <col min="2330" max="2347" width="8.85546875" style="2"/>
    <col min="2348" max="2348" width="10.42578125" style="2" bestFit="1" customWidth="1"/>
    <col min="2349" max="2366" width="8.85546875" style="2"/>
    <col min="2367" max="2367" width="10.42578125" style="2" bestFit="1" customWidth="1"/>
    <col min="2368" max="2385" width="8.85546875" style="2"/>
    <col min="2386" max="2386" width="10.42578125" style="2" bestFit="1" customWidth="1"/>
    <col min="2387" max="2404" width="8.85546875" style="2"/>
    <col min="2405" max="2405" width="10.42578125" style="2" bestFit="1" customWidth="1"/>
    <col min="2406" max="2423" width="8.85546875" style="2"/>
    <col min="2424" max="2424" width="10.42578125" style="2" bestFit="1" customWidth="1"/>
    <col min="2425" max="2561" width="8.85546875" style="2"/>
    <col min="2562" max="2562" width="5.7109375" style="2" customWidth="1"/>
    <col min="2563" max="2563" width="38.140625" style="2" bestFit="1" customWidth="1"/>
    <col min="2564" max="2572" width="12.7109375" style="2" customWidth="1"/>
    <col min="2573" max="2584" width="8.85546875" style="2"/>
    <col min="2585" max="2585" width="10.42578125" style="2" bestFit="1" customWidth="1"/>
    <col min="2586" max="2603" width="8.85546875" style="2"/>
    <col min="2604" max="2604" width="10.42578125" style="2" bestFit="1" customWidth="1"/>
    <col min="2605" max="2622" width="8.85546875" style="2"/>
    <col min="2623" max="2623" width="10.42578125" style="2" bestFit="1" customWidth="1"/>
    <col min="2624" max="2641" width="8.85546875" style="2"/>
    <col min="2642" max="2642" width="10.42578125" style="2" bestFit="1" customWidth="1"/>
    <col min="2643" max="2660" width="8.85546875" style="2"/>
    <col min="2661" max="2661" width="10.42578125" style="2" bestFit="1" customWidth="1"/>
    <col min="2662" max="2679" width="8.85546875" style="2"/>
    <col min="2680" max="2680" width="10.42578125" style="2" bestFit="1" customWidth="1"/>
    <col min="2681" max="2817" width="8.85546875" style="2"/>
    <col min="2818" max="2818" width="5.7109375" style="2" customWidth="1"/>
    <col min="2819" max="2819" width="38.140625" style="2" bestFit="1" customWidth="1"/>
    <col min="2820" max="2828" width="12.7109375" style="2" customWidth="1"/>
    <col min="2829" max="2840" width="8.85546875" style="2"/>
    <col min="2841" max="2841" width="10.42578125" style="2" bestFit="1" customWidth="1"/>
    <col min="2842" max="2859" width="8.85546875" style="2"/>
    <col min="2860" max="2860" width="10.42578125" style="2" bestFit="1" customWidth="1"/>
    <col min="2861" max="2878" width="8.85546875" style="2"/>
    <col min="2879" max="2879" width="10.42578125" style="2" bestFit="1" customWidth="1"/>
    <col min="2880" max="2897" width="8.85546875" style="2"/>
    <col min="2898" max="2898" width="10.42578125" style="2" bestFit="1" customWidth="1"/>
    <col min="2899" max="2916" width="8.85546875" style="2"/>
    <col min="2917" max="2917" width="10.42578125" style="2" bestFit="1" customWidth="1"/>
    <col min="2918" max="2935" width="8.85546875" style="2"/>
    <col min="2936" max="2936" width="10.42578125" style="2" bestFit="1" customWidth="1"/>
    <col min="2937" max="3073" width="8.85546875" style="2"/>
    <col min="3074" max="3074" width="5.7109375" style="2" customWidth="1"/>
    <col min="3075" max="3075" width="38.140625" style="2" bestFit="1" customWidth="1"/>
    <col min="3076" max="3084" width="12.7109375" style="2" customWidth="1"/>
    <col min="3085" max="3096" width="8.85546875" style="2"/>
    <col min="3097" max="3097" width="10.42578125" style="2" bestFit="1" customWidth="1"/>
    <col min="3098" max="3115" width="8.85546875" style="2"/>
    <col min="3116" max="3116" width="10.42578125" style="2" bestFit="1" customWidth="1"/>
    <col min="3117" max="3134" width="8.85546875" style="2"/>
    <col min="3135" max="3135" width="10.42578125" style="2" bestFit="1" customWidth="1"/>
    <col min="3136" max="3153" width="8.85546875" style="2"/>
    <col min="3154" max="3154" width="10.42578125" style="2" bestFit="1" customWidth="1"/>
    <col min="3155" max="3172" width="8.85546875" style="2"/>
    <col min="3173" max="3173" width="10.42578125" style="2" bestFit="1" customWidth="1"/>
    <col min="3174" max="3191" width="8.85546875" style="2"/>
    <col min="3192" max="3192" width="10.42578125" style="2" bestFit="1" customWidth="1"/>
    <col min="3193" max="3329" width="8.85546875" style="2"/>
    <col min="3330" max="3330" width="5.7109375" style="2" customWidth="1"/>
    <col min="3331" max="3331" width="38.140625" style="2" bestFit="1" customWidth="1"/>
    <col min="3332" max="3340" width="12.7109375" style="2" customWidth="1"/>
    <col min="3341" max="3352" width="8.85546875" style="2"/>
    <col min="3353" max="3353" width="10.42578125" style="2" bestFit="1" customWidth="1"/>
    <col min="3354" max="3371" width="8.85546875" style="2"/>
    <col min="3372" max="3372" width="10.42578125" style="2" bestFit="1" customWidth="1"/>
    <col min="3373" max="3390" width="8.85546875" style="2"/>
    <col min="3391" max="3391" width="10.42578125" style="2" bestFit="1" customWidth="1"/>
    <col min="3392" max="3409" width="8.85546875" style="2"/>
    <col min="3410" max="3410" width="10.42578125" style="2" bestFit="1" customWidth="1"/>
    <col min="3411" max="3428" width="8.85546875" style="2"/>
    <col min="3429" max="3429" width="10.42578125" style="2" bestFit="1" customWidth="1"/>
    <col min="3430" max="3447" width="8.85546875" style="2"/>
    <col min="3448" max="3448" width="10.42578125" style="2" bestFit="1" customWidth="1"/>
    <col min="3449" max="3585" width="8.85546875" style="2"/>
    <col min="3586" max="3586" width="5.7109375" style="2" customWidth="1"/>
    <col min="3587" max="3587" width="38.140625" style="2" bestFit="1" customWidth="1"/>
    <col min="3588" max="3596" width="12.7109375" style="2" customWidth="1"/>
    <col min="3597" max="3608" width="8.85546875" style="2"/>
    <col min="3609" max="3609" width="10.42578125" style="2" bestFit="1" customWidth="1"/>
    <col min="3610" max="3627" width="8.85546875" style="2"/>
    <col min="3628" max="3628" width="10.42578125" style="2" bestFit="1" customWidth="1"/>
    <col min="3629" max="3646" width="8.85546875" style="2"/>
    <col min="3647" max="3647" width="10.42578125" style="2" bestFit="1" customWidth="1"/>
    <col min="3648" max="3665" width="8.85546875" style="2"/>
    <col min="3666" max="3666" width="10.42578125" style="2" bestFit="1" customWidth="1"/>
    <col min="3667" max="3684" width="8.85546875" style="2"/>
    <col min="3685" max="3685" width="10.42578125" style="2" bestFit="1" customWidth="1"/>
    <col min="3686" max="3703" width="8.85546875" style="2"/>
    <col min="3704" max="3704" width="10.42578125" style="2" bestFit="1" customWidth="1"/>
    <col min="3705" max="3841" width="8.85546875" style="2"/>
    <col min="3842" max="3842" width="5.7109375" style="2" customWidth="1"/>
    <col min="3843" max="3843" width="38.140625" style="2" bestFit="1" customWidth="1"/>
    <col min="3844" max="3852" width="12.7109375" style="2" customWidth="1"/>
    <col min="3853" max="3864" width="8.85546875" style="2"/>
    <col min="3865" max="3865" width="10.42578125" style="2" bestFit="1" customWidth="1"/>
    <col min="3866" max="3883" width="8.85546875" style="2"/>
    <col min="3884" max="3884" width="10.42578125" style="2" bestFit="1" customWidth="1"/>
    <col min="3885" max="3902" width="8.85546875" style="2"/>
    <col min="3903" max="3903" width="10.42578125" style="2" bestFit="1" customWidth="1"/>
    <col min="3904" max="3921" width="8.85546875" style="2"/>
    <col min="3922" max="3922" width="10.42578125" style="2" bestFit="1" customWidth="1"/>
    <col min="3923" max="3940" width="8.85546875" style="2"/>
    <col min="3941" max="3941" width="10.42578125" style="2" bestFit="1" customWidth="1"/>
    <col min="3942" max="3959" width="8.85546875" style="2"/>
    <col min="3960" max="3960" width="10.42578125" style="2" bestFit="1" customWidth="1"/>
    <col min="3961" max="4097" width="8.85546875" style="2"/>
    <col min="4098" max="4098" width="5.7109375" style="2" customWidth="1"/>
    <col min="4099" max="4099" width="38.140625" style="2" bestFit="1" customWidth="1"/>
    <col min="4100" max="4108" width="12.7109375" style="2" customWidth="1"/>
    <col min="4109" max="4120" width="8.85546875" style="2"/>
    <col min="4121" max="4121" width="10.42578125" style="2" bestFit="1" customWidth="1"/>
    <col min="4122" max="4139" width="8.85546875" style="2"/>
    <col min="4140" max="4140" width="10.42578125" style="2" bestFit="1" customWidth="1"/>
    <col min="4141" max="4158" width="8.85546875" style="2"/>
    <col min="4159" max="4159" width="10.42578125" style="2" bestFit="1" customWidth="1"/>
    <col min="4160" max="4177" width="8.85546875" style="2"/>
    <col min="4178" max="4178" width="10.42578125" style="2" bestFit="1" customWidth="1"/>
    <col min="4179" max="4196" width="8.85546875" style="2"/>
    <col min="4197" max="4197" width="10.42578125" style="2" bestFit="1" customWidth="1"/>
    <col min="4198" max="4215" width="8.85546875" style="2"/>
    <col min="4216" max="4216" width="10.42578125" style="2" bestFit="1" customWidth="1"/>
    <col min="4217" max="4353" width="8.85546875" style="2"/>
    <col min="4354" max="4354" width="5.7109375" style="2" customWidth="1"/>
    <col min="4355" max="4355" width="38.140625" style="2" bestFit="1" customWidth="1"/>
    <col min="4356" max="4364" width="12.7109375" style="2" customWidth="1"/>
    <col min="4365" max="4376" width="8.85546875" style="2"/>
    <col min="4377" max="4377" width="10.42578125" style="2" bestFit="1" customWidth="1"/>
    <col min="4378" max="4395" width="8.85546875" style="2"/>
    <col min="4396" max="4396" width="10.42578125" style="2" bestFit="1" customWidth="1"/>
    <col min="4397" max="4414" width="8.85546875" style="2"/>
    <col min="4415" max="4415" width="10.42578125" style="2" bestFit="1" customWidth="1"/>
    <col min="4416" max="4433" width="8.85546875" style="2"/>
    <col min="4434" max="4434" width="10.42578125" style="2" bestFit="1" customWidth="1"/>
    <col min="4435" max="4452" width="8.85546875" style="2"/>
    <col min="4453" max="4453" width="10.42578125" style="2" bestFit="1" customWidth="1"/>
    <col min="4454" max="4471" width="8.85546875" style="2"/>
    <col min="4472" max="4472" width="10.42578125" style="2" bestFit="1" customWidth="1"/>
    <col min="4473" max="4609" width="8.85546875" style="2"/>
    <col min="4610" max="4610" width="5.7109375" style="2" customWidth="1"/>
    <col min="4611" max="4611" width="38.140625" style="2" bestFit="1" customWidth="1"/>
    <col min="4612" max="4620" width="12.7109375" style="2" customWidth="1"/>
    <col min="4621" max="4632" width="8.85546875" style="2"/>
    <col min="4633" max="4633" width="10.42578125" style="2" bestFit="1" customWidth="1"/>
    <col min="4634" max="4651" width="8.85546875" style="2"/>
    <col min="4652" max="4652" width="10.42578125" style="2" bestFit="1" customWidth="1"/>
    <col min="4653" max="4670" width="8.85546875" style="2"/>
    <col min="4671" max="4671" width="10.42578125" style="2" bestFit="1" customWidth="1"/>
    <col min="4672" max="4689" width="8.85546875" style="2"/>
    <col min="4690" max="4690" width="10.42578125" style="2" bestFit="1" customWidth="1"/>
    <col min="4691" max="4708" width="8.85546875" style="2"/>
    <col min="4709" max="4709" width="10.42578125" style="2" bestFit="1" customWidth="1"/>
    <col min="4710" max="4727" width="8.85546875" style="2"/>
    <col min="4728" max="4728" width="10.42578125" style="2" bestFit="1" customWidth="1"/>
    <col min="4729" max="4865" width="8.85546875" style="2"/>
    <col min="4866" max="4866" width="5.7109375" style="2" customWidth="1"/>
    <col min="4867" max="4867" width="38.140625" style="2" bestFit="1" customWidth="1"/>
    <col min="4868" max="4876" width="12.7109375" style="2" customWidth="1"/>
    <col min="4877" max="4888" width="8.85546875" style="2"/>
    <col min="4889" max="4889" width="10.42578125" style="2" bestFit="1" customWidth="1"/>
    <col min="4890" max="4907" width="8.85546875" style="2"/>
    <col min="4908" max="4908" width="10.42578125" style="2" bestFit="1" customWidth="1"/>
    <col min="4909" max="4926" width="8.85546875" style="2"/>
    <col min="4927" max="4927" width="10.42578125" style="2" bestFit="1" customWidth="1"/>
    <col min="4928" max="4945" width="8.85546875" style="2"/>
    <col min="4946" max="4946" width="10.42578125" style="2" bestFit="1" customWidth="1"/>
    <col min="4947" max="4964" width="8.85546875" style="2"/>
    <col min="4965" max="4965" width="10.42578125" style="2" bestFit="1" customWidth="1"/>
    <col min="4966" max="4983" width="8.85546875" style="2"/>
    <col min="4984" max="4984" width="10.42578125" style="2" bestFit="1" customWidth="1"/>
    <col min="4985" max="5121" width="8.85546875" style="2"/>
    <col min="5122" max="5122" width="5.7109375" style="2" customWidth="1"/>
    <col min="5123" max="5123" width="38.140625" style="2" bestFit="1" customWidth="1"/>
    <col min="5124" max="5132" width="12.7109375" style="2" customWidth="1"/>
    <col min="5133" max="5144" width="8.85546875" style="2"/>
    <col min="5145" max="5145" width="10.42578125" style="2" bestFit="1" customWidth="1"/>
    <col min="5146" max="5163" width="8.85546875" style="2"/>
    <col min="5164" max="5164" width="10.42578125" style="2" bestFit="1" customWidth="1"/>
    <col min="5165" max="5182" width="8.85546875" style="2"/>
    <col min="5183" max="5183" width="10.42578125" style="2" bestFit="1" customWidth="1"/>
    <col min="5184" max="5201" width="8.85546875" style="2"/>
    <col min="5202" max="5202" width="10.42578125" style="2" bestFit="1" customWidth="1"/>
    <col min="5203" max="5220" width="8.85546875" style="2"/>
    <col min="5221" max="5221" width="10.42578125" style="2" bestFit="1" customWidth="1"/>
    <col min="5222" max="5239" width="8.85546875" style="2"/>
    <col min="5240" max="5240" width="10.42578125" style="2" bestFit="1" customWidth="1"/>
    <col min="5241" max="5377" width="8.85546875" style="2"/>
    <col min="5378" max="5378" width="5.7109375" style="2" customWidth="1"/>
    <col min="5379" max="5379" width="38.140625" style="2" bestFit="1" customWidth="1"/>
    <col min="5380" max="5388" width="12.7109375" style="2" customWidth="1"/>
    <col min="5389" max="5400" width="8.85546875" style="2"/>
    <col min="5401" max="5401" width="10.42578125" style="2" bestFit="1" customWidth="1"/>
    <col min="5402" max="5419" width="8.85546875" style="2"/>
    <col min="5420" max="5420" width="10.42578125" style="2" bestFit="1" customWidth="1"/>
    <col min="5421" max="5438" width="8.85546875" style="2"/>
    <col min="5439" max="5439" width="10.42578125" style="2" bestFit="1" customWidth="1"/>
    <col min="5440" max="5457" width="8.85546875" style="2"/>
    <col min="5458" max="5458" width="10.42578125" style="2" bestFit="1" customWidth="1"/>
    <col min="5459" max="5476" width="8.85546875" style="2"/>
    <col min="5477" max="5477" width="10.42578125" style="2" bestFit="1" customWidth="1"/>
    <col min="5478" max="5495" width="8.85546875" style="2"/>
    <col min="5496" max="5496" width="10.42578125" style="2" bestFit="1" customWidth="1"/>
    <col min="5497" max="5633" width="8.85546875" style="2"/>
    <col min="5634" max="5634" width="5.7109375" style="2" customWidth="1"/>
    <col min="5635" max="5635" width="38.140625" style="2" bestFit="1" customWidth="1"/>
    <col min="5636" max="5644" width="12.7109375" style="2" customWidth="1"/>
    <col min="5645" max="5656" width="8.85546875" style="2"/>
    <col min="5657" max="5657" width="10.42578125" style="2" bestFit="1" customWidth="1"/>
    <col min="5658" max="5675" width="8.85546875" style="2"/>
    <col min="5676" max="5676" width="10.42578125" style="2" bestFit="1" customWidth="1"/>
    <col min="5677" max="5694" width="8.85546875" style="2"/>
    <col min="5695" max="5695" width="10.42578125" style="2" bestFit="1" customWidth="1"/>
    <col min="5696" max="5713" width="8.85546875" style="2"/>
    <col min="5714" max="5714" width="10.42578125" style="2" bestFit="1" customWidth="1"/>
    <col min="5715" max="5732" width="8.85546875" style="2"/>
    <col min="5733" max="5733" width="10.42578125" style="2" bestFit="1" customWidth="1"/>
    <col min="5734" max="5751" width="8.85546875" style="2"/>
    <col min="5752" max="5752" width="10.42578125" style="2" bestFit="1" customWidth="1"/>
    <col min="5753" max="5889" width="8.85546875" style="2"/>
    <col min="5890" max="5890" width="5.7109375" style="2" customWidth="1"/>
    <col min="5891" max="5891" width="38.140625" style="2" bestFit="1" customWidth="1"/>
    <col min="5892" max="5900" width="12.7109375" style="2" customWidth="1"/>
    <col min="5901" max="5912" width="8.85546875" style="2"/>
    <col min="5913" max="5913" width="10.42578125" style="2" bestFit="1" customWidth="1"/>
    <col min="5914" max="5931" width="8.85546875" style="2"/>
    <col min="5932" max="5932" width="10.42578125" style="2" bestFit="1" customWidth="1"/>
    <col min="5933" max="5950" width="8.85546875" style="2"/>
    <col min="5951" max="5951" width="10.42578125" style="2" bestFit="1" customWidth="1"/>
    <col min="5952" max="5969" width="8.85546875" style="2"/>
    <col min="5970" max="5970" width="10.42578125" style="2" bestFit="1" customWidth="1"/>
    <col min="5971" max="5988" width="8.85546875" style="2"/>
    <col min="5989" max="5989" width="10.42578125" style="2" bestFit="1" customWidth="1"/>
    <col min="5990" max="6007" width="8.85546875" style="2"/>
    <col min="6008" max="6008" width="10.42578125" style="2" bestFit="1" customWidth="1"/>
    <col min="6009" max="6145" width="8.85546875" style="2"/>
    <col min="6146" max="6146" width="5.7109375" style="2" customWidth="1"/>
    <col min="6147" max="6147" width="38.140625" style="2" bestFit="1" customWidth="1"/>
    <col min="6148" max="6156" width="12.7109375" style="2" customWidth="1"/>
    <col min="6157" max="6168" width="8.85546875" style="2"/>
    <col min="6169" max="6169" width="10.42578125" style="2" bestFit="1" customWidth="1"/>
    <col min="6170" max="6187" width="8.85546875" style="2"/>
    <col min="6188" max="6188" width="10.42578125" style="2" bestFit="1" customWidth="1"/>
    <col min="6189" max="6206" width="8.85546875" style="2"/>
    <col min="6207" max="6207" width="10.42578125" style="2" bestFit="1" customWidth="1"/>
    <col min="6208" max="6225" width="8.85546875" style="2"/>
    <col min="6226" max="6226" width="10.42578125" style="2" bestFit="1" customWidth="1"/>
    <col min="6227" max="6244" width="8.85546875" style="2"/>
    <col min="6245" max="6245" width="10.42578125" style="2" bestFit="1" customWidth="1"/>
    <col min="6246" max="6263" width="8.85546875" style="2"/>
    <col min="6264" max="6264" width="10.42578125" style="2" bestFit="1" customWidth="1"/>
    <col min="6265" max="6401" width="8.85546875" style="2"/>
    <col min="6402" max="6402" width="5.7109375" style="2" customWidth="1"/>
    <col min="6403" max="6403" width="38.140625" style="2" bestFit="1" customWidth="1"/>
    <col min="6404" max="6412" width="12.7109375" style="2" customWidth="1"/>
    <col min="6413" max="6424" width="8.85546875" style="2"/>
    <col min="6425" max="6425" width="10.42578125" style="2" bestFit="1" customWidth="1"/>
    <col min="6426" max="6443" width="8.85546875" style="2"/>
    <col min="6444" max="6444" width="10.42578125" style="2" bestFit="1" customWidth="1"/>
    <col min="6445" max="6462" width="8.85546875" style="2"/>
    <col min="6463" max="6463" width="10.42578125" style="2" bestFit="1" customWidth="1"/>
    <col min="6464" max="6481" width="8.85546875" style="2"/>
    <col min="6482" max="6482" width="10.42578125" style="2" bestFit="1" customWidth="1"/>
    <col min="6483" max="6500" width="8.85546875" style="2"/>
    <col min="6501" max="6501" width="10.42578125" style="2" bestFit="1" customWidth="1"/>
    <col min="6502" max="6519" width="8.85546875" style="2"/>
    <col min="6520" max="6520" width="10.42578125" style="2" bestFit="1" customWidth="1"/>
    <col min="6521" max="6657" width="8.85546875" style="2"/>
    <col min="6658" max="6658" width="5.7109375" style="2" customWidth="1"/>
    <col min="6659" max="6659" width="38.140625" style="2" bestFit="1" customWidth="1"/>
    <col min="6660" max="6668" width="12.7109375" style="2" customWidth="1"/>
    <col min="6669" max="6680" width="8.85546875" style="2"/>
    <col min="6681" max="6681" width="10.42578125" style="2" bestFit="1" customWidth="1"/>
    <col min="6682" max="6699" width="8.85546875" style="2"/>
    <col min="6700" max="6700" width="10.42578125" style="2" bestFit="1" customWidth="1"/>
    <col min="6701" max="6718" width="8.85546875" style="2"/>
    <col min="6719" max="6719" width="10.42578125" style="2" bestFit="1" customWidth="1"/>
    <col min="6720" max="6737" width="8.85546875" style="2"/>
    <col min="6738" max="6738" width="10.42578125" style="2" bestFit="1" customWidth="1"/>
    <col min="6739" max="6756" width="8.85546875" style="2"/>
    <col min="6757" max="6757" width="10.42578125" style="2" bestFit="1" customWidth="1"/>
    <col min="6758" max="6775" width="8.85546875" style="2"/>
    <col min="6776" max="6776" width="10.42578125" style="2" bestFit="1" customWidth="1"/>
    <col min="6777" max="6913" width="8.85546875" style="2"/>
    <col min="6914" max="6914" width="5.7109375" style="2" customWidth="1"/>
    <col min="6915" max="6915" width="38.140625" style="2" bestFit="1" customWidth="1"/>
    <col min="6916" max="6924" width="12.7109375" style="2" customWidth="1"/>
    <col min="6925" max="6936" width="8.85546875" style="2"/>
    <col min="6937" max="6937" width="10.42578125" style="2" bestFit="1" customWidth="1"/>
    <col min="6938" max="6955" width="8.85546875" style="2"/>
    <col min="6956" max="6956" width="10.42578125" style="2" bestFit="1" customWidth="1"/>
    <col min="6957" max="6974" width="8.85546875" style="2"/>
    <col min="6975" max="6975" width="10.42578125" style="2" bestFit="1" customWidth="1"/>
    <col min="6976" max="6993" width="8.85546875" style="2"/>
    <col min="6994" max="6994" width="10.42578125" style="2" bestFit="1" customWidth="1"/>
    <col min="6995" max="7012" width="8.85546875" style="2"/>
    <col min="7013" max="7013" width="10.42578125" style="2" bestFit="1" customWidth="1"/>
    <col min="7014" max="7031" width="8.85546875" style="2"/>
    <col min="7032" max="7032" width="10.42578125" style="2" bestFit="1" customWidth="1"/>
    <col min="7033" max="7169" width="8.85546875" style="2"/>
    <col min="7170" max="7170" width="5.7109375" style="2" customWidth="1"/>
    <col min="7171" max="7171" width="38.140625" style="2" bestFit="1" customWidth="1"/>
    <col min="7172" max="7180" width="12.7109375" style="2" customWidth="1"/>
    <col min="7181" max="7192" width="8.85546875" style="2"/>
    <col min="7193" max="7193" width="10.42578125" style="2" bestFit="1" customWidth="1"/>
    <col min="7194" max="7211" width="8.85546875" style="2"/>
    <col min="7212" max="7212" width="10.42578125" style="2" bestFit="1" customWidth="1"/>
    <col min="7213" max="7230" width="8.85546875" style="2"/>
    <col min="7231" max="7231" width="10.42578125" style="2" bestFit="1" customWidth="1"/>
    <col min="7232" max="7249" width="8.85546875" style="2"/>
    <col min="7250" max="7250" width="10.42578125" style="2" bestFit="1" customWidth="1"/>
    <col min="7251" max="7268" width="8.85546875" style="2"/>
    <col min="7269" max="7269" width="10.42578125" style="2" bestFit="1" customWidth="1"/>
    <col min="7270" max="7287" width="8.85546875" style="2"/>
    <col min="7288" max="7288" width="10.42578125" style="2" bestFit="1" customWidth="1"/>
    <col min="7289" max="7425" width="8.85546875" style="2"/>
    <col min="7426" max="7426" width="5.7109375" style="2" customWidth="1"/>
    <col min="7427" max="7427" width="38.140625" style="2" bestFit="1" customWidth="1"/>
    <col min="7428" max="7436" width="12.7109375" style="2" customWidth="1"/>
    <col min="7437" max="7448" width="8.85546875" style="2"/>
    <col min="7449" max="7449" width="10.42578125" style="2" bestFit="1" customWidth="1"/>
    <col min="7450" max="7467" width="8.85546875" style="2"/>
    <col min="7468" max="7468" width="10.42578125" style="2" bestFit="1" customWidth="1"/>
    <col min="7469" max="7486" width="8.85546875" style="2"/>
    <col min="7487" max="7487" width="10.42578125" style="2" bestFit="1" customWidth="1"/>
    <col min="7488" max="7505" width="8.85546875" style="2"/>
    <col min="7506" max="7506" width="10.42578125" style="2" bestFit="1" customWidth="1"/>
    <col min="7507" max="7524" width="8.85546875" style="2"/>
    <col min="7525" max="7525" width="10.42578125" style="2" bestFit="1" customWidth="1"/>
    <col min="7526" max="7543" width="8.85546875" style="2"/>
    <col min="7544" max="7544" width="10.42578125" style="2" bestFit="1" customWidth="1"/>
    <col min="7545" max="7681" width="8.85546875" style="2"/>
    <col min="7682" max="7682" width="5.7109375" style="2" customWidth="1"/>
    <col min="7683" max="7683" width="38.140625" style="2" bestFit="1" customWidth="1"/>
    <col min="7684" max="7692" width="12.7109375" style="2" customWidth="1"/>
    <col min="7693" max="7704" width="8.85546875" style="2"/>
    <col min="7705" max="7705" width="10.42578125" style="2" bestFit="1" customWidth="1"/>
    <col min="7706" max="7723" width="8.85546875" style="2"/>
    <col min="7724" max="7724" width="10.42578125" style="2" bestFit="1" customWidth="1"/>
    <col min="7725" max="7742" width="8.85546875" style="2"/>
    <col min="7743" max="7743" width="10.42578125" style="2" bestFit="1" customWidth="1"/>
    <col min="7744" max="7761" width="8.85546875" style="2"/>
    <col min="7762" max="7762" width="10.42578125" style="2" bestFit="1" customWidth="1"/>
    <col min="7763" max="7780" width="8.85546875" style="2"/>
    <col min="7781" max="7781" width="10.42578125" style="2" bestFit="1" customWidth="1"/>
    <col min="7782" max="7799" width="8.85546875" style="2"/>
    <col min="7800" max="7800" width="10.42578125" style="2" bestFit="1" customWidth="1"/>
    <col min="7801" max="7937" width="8.85546875" style="2"/>
    <col min="7938" max="7938" width="5.7109375" style="2" customWidth="1"/>
    <col min="7939" max="7939" width="38.140625" style="2" bestFit="1" customWidth="1"/>
    <col min="7940" max="7948" width="12.7109375" style="2" customWidth="1"/>
    <col min="7949" max="7960" width="8.85546875" style="2"/>
    <col min="7961" max="7961" width="10.42578125" style="2" bestFit="1" customWidth="1"/>
    <col min="7962" max="7979" width="8.85546875" style="2"/>
    <col min="7980" max="7980" width="10.42578125" style="2" bestFit="1" customWidth="1"/>
    <col min="7981" max="7998" width="8.85546875" style="2"/>
    <col min="7999" max="7999" width="10.42578125" style="2" bestFit="1" customWidth="1"/>
    <col min="8000" max="8017" width="8.85546875" style="2"/>
    <col min="8018" max="8018" width="10.42578125" style="2" bestFit="1" customWidth="1"/>
    <col min="8019" max="8036" width="8.85546875" style="2"/>
    <col min="8037" max="8037" width="10.42578125" style="2" bestFit="1" customWidth="1"/>
    <col min="8038" max="8055" width="8.85546875" style="2"/>
    <col min="8056" max="8056" width="10.42578125" style="2" bestFit="1" customWidth="1"/>
    <col min="8057" max="8193" width="8.85546875" style="2"/>
    <col min="8194" max="8194" width="5.7109375" style="2" customWidth="1"/>
    <col min="8195" max="8195" width="38.140625" style="2" bestFit="1" customWidth="1"/>
    <col min="8196" max="8204" width="12.7109375" style="2" customWidth="1"/>
    <col min="8205" max="8216" width="8.85546875" style="2"/>
    <col min="8217" max="8217" width="10.42578125" style="2" bestFit="1" customWidth="1"/>
    <col min="8218" max="8235" width="8.85546875" style="2"/>
    <col min="8236" max="8236" width="10.42578125" style="2" bestFit="1" customWidth="1"/>
    <col min="8237" max="8254" width="8.85546875" style="2"/>
    <col min="8255" max="8255" width="10.42578125" style="2" bestFit="1" customWidth="1"/>
    <col min="8256" max="8273" width="8.85546875" style="2"/>
    <col min="8274" max="8274" width="10.42578125" style="2" bestFit="1" customWidth="1"/>
    <col min="8275" max="8292" width="8.85546875" style="2"/>
    <col min="8293" max="8293" width="10.42578125" style="2" bestFit="1" customWidth="1"/>
    <col min="8294" max="8311" width="8.85546875" style="2"/>
    <col min="8312" max="8312" width="10.42578125" style="2" bestFit="1" customWidth="1"/>
    <col min="8313" max="8449" width="8.85546875" style="2"/>
    <col min="8450" max="8450" width="5.7109375" style="2" customWidth="1"/>
    <col min="8451" max="8451" width="38.140625" style="2" bestFit="1" customWidth="1"/>
    <col min="8452" max="8460" width="12.7109375" style="2" customWidth="1"/>
    <col min="8461" max="8472" width="8.85546875" style="2"/>
    <col min="8473" max="8473" width="10.42578125" style="2" bestFit="1" customWidth="1"/>
    <col min="8474" max="8491" width="8.85546875" style="2"/>
    <col min="8492" max="8492" width="10.42578125" style="2" bestFit="1" customWidth="1"/>
    <col min="8493" max="8510" width="8.85546875" style="2"/>
    <col min="8511" max="8511" width="10.42578125" style="2" bestFit="1" customWidth="1"/>
    <col min="8512" max="8529" width="8.85546875" style="2"/>
    <col min="8530" max="8530" width="10.42578125" style="2" bestFit="1" customWidth="1"/>
    <col min="8531" max="8548" width="8.85546875" style="2"/>
    <col min="8549" max="8549" width="10.42578125" style="2" bestFit="1" customWidth="1"/>
    <col min="8550" max="8567" width="8.85546875" style="2"/>
    <col min="8568" max="8568" width="10.42578125" style="2" bestFit="1" customWidth="1"/>
    <col min="8569" max="8705" width="8.85546875" style="2"/>
    <col min="8706" max="8706" width="5.7109375" style="2" customWidth="1"/>
    <col min="8707" max="8707" width="38.140625" style="2" bestFit="1" customWidth="1"/>
    <col min="8708" max="8716" width="12.7109375" style="2" customWidth="1"/>
    <col min="8717" max="8728" width="8.85546875" style="2"/>
    <col min="8729" max="8729" width="10.42578125" style="2" bestFit="1" customWidth="1"/>
    <col min="8730" max="8747" width="8.85546875" style="2"/>
    <col min="8748" max="8748" width="10.42578125" style="2" bestFit="1" customWidth="1"/>
    <col min="8749" max="8766" width="8.85546875" style="2"/>
    <col min="8767" max="8767" width="10.42578125" style="2" bestFit="1" customWidth="1"/>
    <col min="8768" max="8785" width="8.85546875" style="2"/>
    <col min="8786" max="8786" width="10.42578125" style="2" bestFit="1" customWidth="1"/>
    <col min="8787" max="8804" width="8.85546875" style="2"/>
    <col min="8805" max="8805" width="10.42578125" style="2" bestFit="1" customWidth="1"/>
    <col min="8806" max="8823" width="8.85546875" style="2"/>
    <col min="8824" max="8824" width="10.42578125" style="2" bestFit="1" customWidth="1"/>
    <col min="8825" max="8961" width="8.85546875" style="2"/>
    <col min="8962" max="8962" width="5.7109375" style="2" customWidth="1"/>
    <col min="8963" max="8963" width="38.140625" style="2" bestFit="1" customWidth="1"/>
    <col min="8964" max="8972" width="12.7109375" style="2" customWidth="1"/>
    <col min="8973" max="8984" width="8.85546875" style="2"/>
    <col min="8985" max="8985" width="10.42578125" style="2" bestFit="1" customWidth="1"/>
    <col min="8986" max="9003" width="8.85546875" style="2"/>
    <col min="9004" max="9004" width="10.42578125" style="2" bestFit="1" customWidth="1"/>
    <col min="9005" max="9022" width="8.85546875" style="2"/>
    <col min="9023" max="9023" width="10.42578125" style="2" bestFit="1" customWidth="1"/>
    <col min="9024" max="9041" width="8.85546875" style="2"/>
    <col min="9042" max="9042" width="10.42578125" style="2" bestFit="1" customWidth="1"/>
    <col min="9043" max="9060" width="8.85546875" style="2"/>
    <col min="9061" max="9061" width="10.42578125" style="2" bestFit="1" customWidth="1"/>
    <col min="9062" max="9079" width="8.85546875" style="2"/>
    <col min="9080" max="9080" width="10.42578125" style="2" bestFit="1" customWidth="1"/>
    <col min="9081" max="9217" width="8.85546875" style="2"/>
    <col min="9218" max="9218" width="5.7109375" style="2" customWidth="1"/>
    <col min="9219" max="9219" width="38.140625" style="2" bestFit="1" customWidth="1"/>
    <col min="9220" max="9228" width="12.7109375" style="2" customWidth="1"/>
    <col min="9229" max="9240" width="8.85546875" style="2"/>
    <col min="9241" max="9241" width="10.42578125" style="2" bestFit="1" customWidth="1"/>
    <col min="9242" max="9259" width="8.85546875" style="2"/>
    <col min="9260" max="9260" width="10.42578125" style="2" bestFit="1" customWidth="1"/>
    <col min="9261" max="9278" width="8.85546875" style="2"/>
    <col min="9279" max="9279" width="10.42578125" style="2" bestFit="1" customWidth="1"/>
    <col min="9280" max="9297" width="8.85546875" style="2"/>
    <col min="9298" max="9298" width="10.42578125" style="2" bestFit="1" customWidth="1"/>
    <col min="9299" max="9316" width="8.85546875" style="2"/>
    <col min="9317" max="9317" width="10.42578125" style="2" bestFit="1" customWidth="1"/>
    <col min="9318" max="9335" width="8.85546875" style="2"/>
    <col min="9336" max="9336" width="10.42578125" style="2" bestFit="1" customWidth="1"/>
    <col min="9337" max="9473" width="8.85546875" style="2"/>
    <col min="9474" max="9474" width="5.7109375" style="2" customWidth="1"/>
    <col min="9475" max="9475" width="38.140625" style="2" bestFit="1" customWidth="1"/>
    <col min="9476" max="9484" width="12.7109375" style="2" customWidth="1"/>
    <col min="9485" max="9496" width="8.85546875" style="2"/>
    <col min="9497" max="9497" width="10.42578125" style="2" bestFit="1" customWidth="1"/>
    <col min="9498" max="9515" width="8.85546875" style="2"/>
    <col min="9516" max="9516" width="10.42578125" style="2" bestFit="1" customWidth="1"/>
    <col min="9517" max="9534" width="8.85546875" style="2"/>
    <col min="9535" max="9535" width="10.42578125" style="2" bestFit="1" customWidth="1"/>
    <col min="9536" max="9553" width="8.85546875" style="2"/>
    <col min="9554" max="9554" width="10.42578125" style="2" bestFit="1" customWidth="1"/>
    <col min="9555" max="9572" width="8.85546875" style="2"/>
    <col min="9573" max="9573" width="10.42578125" style="2" bestFit="1" customWidth="1"/>
    <col min="9574" max="9591" width="8.85546875" style="2"/>
    <col min="9592" max="9592" width="10.42578125" style="2" bestFit="1" customWidth="1"/>
    <col min="9593" max="9729" width="8.85546875" style="2"/>
    <col min="9730" max="9730" width="5.7109375" style="2" customWidth="1"/>
    <col min="9731" max="9731" width="38.140625" style="2" bestFit="1" customWidth="1"/>
    <col min="9732" max="9740" width="12.7109375" style="2" customWidth="1"/>
    <col min="9741" max="9752" width="8.85546875" style="2"/>
    <col min="9753" max="9753" width="10.42578125" style="2" bestFit="1" customWidth="1"/>
    <col min="9754" max="9771" width="8.85546875" style="2"/>
    <col min="9772" max="9772" width="10.42578125" style="2" bestFit="1" customWidth="1"/>
    <col min="9773" max="9790" width="8.85546875" style="2"/>
    <col min="9791" max="9791" width="10.42578125" style="2" bestFit="1" customWidth="1"/>
    <col min="9792" max="9809" width="8.85546875" style="2"/>
    <col min="9810" max="9810" width="10.42578125" style="2" bestFit="1" customWidth="1"/>
    <col min="9811" max="9828" width="8.85546875" style="2"/>
    <col min="9829" max="9829" width="10.42578125" style="2" bestFit="1" customWidth="1"/>
    <col min="9830" max="9847" width="8.85546875" style="2"/>
    <col min="9848" max="9848" width="10.42578125" style="2" bestFit="1" customWidth="1"/>
    <col min="9849" max="9985" width="8.85546875" style="2"/>
    <col min="9986" max="9986" width="5.7109375" style="2" customWidth="1"/>
    <col min="9987" max="9987" width="38.140625" style="2" bestFit="1" customWidth="1"/>
    <col min="9988" max="9996" width="12.7109375" style="2" customWidth="1"/>
    <col min="9997" max="10008" width="8.85546875" style="2"/>
    <col min="10009" max="10009" width="10.42578125" style="2" bestFit="1" customWidth="1"/>
    <col min="10010" max="10027" width="8.85546875" style="2"/>
    <col min="10028" max="10028" width="10.42578125" style="2" bestFit="1" customWidth="1"/>
    <col min="10029" max="10046" width="8.85546875" style="2"/>
    <col min="10047" max="10047" width="10.42578125" style="2" bestFit="1" customWidth="1"/>
    <col min="10048" max="10065" width="8.85546875" style="2"/>
    <col min="10066" max="10066" width="10.42578125" style="2" bestFit="1" customWidth="1"/>
    <col min="10067" max="10084" width="8.85546875" style="2"/>
    <col min="10085" max="10085" width="10.42578125" style="2" bestFit="1" customWidth="1"/>
    <col min="10086" max="10103" width="8.85546875" style="2"/>
    <col min="10104" max="10104" width="10.42578125" style="2" bestFit="1" customWidth="1"/>
    <col min="10105" max="10241" width="8.85546875" style="2"/>
    <col min="10242" max="10242" width="5.7109375" style="2" customWidth="1"/>
    <col min="10243" max="10243" width="38.140625" style="2" bestFit="1" customWidth="1"/>
    <col min="10244" max="10252" width="12.7109375" style="2" customWidth="1"/>
    <col min="10253" max="10264" width="8.85546875" style="2"/>
    <col min="10265" max="10265" width="10.42578125" style="2" bestFit="1" customWidth="1"/>
    <col min="10266" max="10283" width="8.85546875" style="2"/>
    <col min="10284" max="10284" width="10.42578125" style="2" bestFit="1" customWidth="1"/>
    <col min="10285" max="10302" width="8.85546875" style="2"/>
    <col min="10303" max="10303" width="10.42578125" style="2" bestFit="1" customWidth="1"/>
    <col min="10304" max="10321" width="8.85546875" style="2"/>
    <col min="10322" max="10322" width="10.42578125" style="2" bestFit="1" customWidth="1"/>
    <col min="10323" max="10340" width="8.85546875" style="2"/>
    <col min="10341" max="10341" width="10.42578125" style="2" bestFit="1" customWidth="1"/>
    <col min="10342" max="10359" width="8.85546875" style="2"/>
    <col min="10360" max="10360" width="10.42578125" style="2" bestFit="1" customWidth="1"/>
    <col min="10361" max="10497" width="8.85546875" style="2"/>
    <col min="10498" max="10498" width="5.7109375" style="2" customWidth="1"/>
    <col min="10499" max="10499" width="38.140625" style="2" bestFit="1" customWidth="1"/>
    <col min="10500" max="10508" width="12.7109375" style="2" customWidth="1"/>
    <col min="10509" max="10520" width="8.85546875" style="2"/>
    <col min="10521" max="10521" width="10.42578125" style="2" bestFit="1" customWidth="1"/>
    <col min="10522" max="10539" width="8.85546875" style="2"/>
    <col min="10540" max="10540" width="10.42578125" style="2" bestFit="1" customWidth="1"/>
    <col min="10541" max="10558" width="8.85546875" style="2"/>
    <col min="10559" max="10559" width="10.42578125" style="2" bestFit="1" customWidth="1"/>
    <col min="10560" max="10577" width="8.85546875" style="2"/>
    <col min="10578" max="10578" width="10.42578125" style="2" bestFit="1" customWidth="1"/>
    <col min="10579" max="10596" width="8.85546875" style="2"/>
    <col min="10597" max="10597" width="10.42578125" style="2" bestFit="1" customWidth="1"/>
    <col min="10598" max="10615" width="8.85546875" style="2"/>
    <col min="10616" max="10616" width="10.42578125" style="2" bestFit="1" customWidth="1"/>
    <col min="10617" max="10753" width="8.85546875" style="2"/>
    <col min="10754" max="10754" width="5.7109375" style="2" customWidth="1"/>
    <col min="10755" max="10755" width="38.140625" style="2" bestFit="1" customWidth="1"/>
    <col min="10756" max="10764" width="12.7109375" style="2" customWidth="1"/>
    <col min="10765" max="10776" width="8.85546875" style="2"/>
    <col min="10777" max="10777" width="10.42578125" style="2" bestFit="1" customWidth="1"/>
    <col min="10778" max="10795" width="8.85546875" style="2"/>
    <col min="10796" max="10796" width="10.42578125" style="2" bestFit="1" customWidth="1"/>
    <col min="10797" max="10814" width="8.85546875" style="2"/>
    <col min="10815" max="10815" width="10.42578125" style="2" bestFit="1" customWidth="1"/>
    <col min="10816" max="10833" width="8.85546875" style="2"/>
    <col min="10834" max="10834" width="10.42578125" style="2" bestFit="1" customWidth="1"/>
    <col min="10835" max="10852" width="8.85546875" style="2"/>
    <col min="10853" max="10853" width="10.42578125" style="2" bestFit="1" customWidth="1"/>
    <col min="10854" max="10871" width="8.85546875" style="2"/>
    <col min="10872" max="10872" width="10.42578125" style="2" bestFit="1" customWidth="1"/>
    <col min="10873" max="11009" width="8.85546875" style="2"/>
    <col min="11010" max="11010" width="5.7109375" style="2" customWidth="1"/>
    <col min="11011" max="11011" width="38.140625" style="2" bestFit="1" customWidth="1"/>
    <col min="11012" max="11020" width="12.7109375" style="2" customWidth="1"/>
    <col min="11021" max="11032" width="8.85546875" style="2"/>
    <col min="11033" max="11033" width="10.42578125" style="2" bestFit="1" customWidth="1"/>
    <col min="11034" max="11051" width="8.85546875" style="2"/>
    <col min="11052" max="11052" width="10.42578125" style="2" bestFit="1" customWidth="1"/>
    <col min="11053" max="11070" width="8.85546875" style="2"/>
    <col min="11071" max="11071" width="10.42578125" style="2" bestFit="1" customWidth="1"/>
    <col min="11072" max="11089" width="8.85546875" style="2"/>
    <col min="11090" max="11090" width="10.42578125" style="2" bestFit="1" customWidth="1"/>
    <col min="11091" max="11108" width="8.85546875" style="2"/>
    <col min="11109" max="11109" width="10.42578125" style="2" bestFit="1" customWidth="1"/>
    <col min="11110" max="11127" width="8.85546875" style="2"/>
    <col min="11128" max="11128" width="10.42578125" style="2" bestFit="1" customWidth="1"/>
    <col min="11129" max="11265" width="8.85546875" style="2"/>
    <col min="11266" max="11266" width="5.7109375" style="2" customWidth="1"/>
    <col min="11267" max="11267" width="38.140625" style="2" bestFit="1" customWidth="1"/>
    <col min="11268" max="11276" width="12.7109375" style="2" customWidth="1"/>
    <col min="11277" max="11288" width="8.85546875" style="2"/>
    <col min="11289" max="11289" width="10.42578125" style="2" bestFit="1" customWidth="1"/>
    <col min="11290" max="11307" width="8.85546875" style="2"/>
    <col min="11308" max="11308" width="10.42578125" style="2" bestFit="1" customWidth="1"/>
    <col min="11309" max="11326" width="8.85546875" style="2"/>
    <col min="11327" max="11327" width="10.42578125" style="2" bestFit="1" customWidth="1"/>
    <col min="11328" max="11345" width="8.85546875" style="2"/>
    <col min="11346" max="11346" width="10.42578125" style="2" bestFit="1" customWidth="1"/>
    <col min="11347" max="11364" width="8.85546875" style="2"/>
    <col min="11365" max="11365" width="10.42578125" style="2" bestFit="1" customWidth="1"/>
    <col min="11366" max="11383" width="8.85546875" style="2"/>
    <col min="11384" max="11384" width="10.42578125" style="2" bestFit="1" customWidth="1"/>
    <col min="11385" max="11521" width="8.85546875" style="2"/>
    <col min="11522" max="11522" width="5.7109375" style="2" customWidth="1"/>
    <col min="11523" max="11523" width="38.140625" style="2" bestFit="1" customWidth="1"/>
    <col min="11524" max="11532" width="12.7109375" style="2" customWidth="1"/>
    <col min="11533" max="11544" width="8.85546875" style="2"/>
    <col min="11545" max="11545" width="10.42578125" style="2" bestFit="1" customWidth="1"/>
    <col min="11546" max="11563" width="8.85546875" style="2"/>
    <col min="11564" max="11564" width="10.42578125" style="2" bestFit="1" customWidth="1"/>
    <col min="11565" max="11582" width="8.85546875" style="2"/>
    <col min="11583" max="11583" width="10.42578125" style="2" bestFit="1" customWidth="1"/>
    <col min="11584" max="11601" width="8.85546875" style="2"/>
    <col min="11602" max="11602" width="10.42578125" style="2" bestFit="1" customWidth="1"/>
    <col min="11603" max="11620" width="8.85546875" style="2"/>
    <col min="11621" max="11621" width="10.42578125" style="2" bestFit="1" customWidth="1"/>
    <col min="11622" max="11639" width="8.85546875" style="2"/>
    <col min="11640" max="11640" width="10.42578125" style="2" bestFit="1" customWidth="1"/>
    <col min="11641" max="11777" width="8.85546875" style="2"/>
    <col min="11778" max="11778" width="5.7109375" style="2" customWidth="1"/>
    <col min="11779" max="11779" width="38.140625" style="2" bestFit="1" customWidth="1"/>
    <col min="11780" max="11788" width="12.7109375" style="2" customWidth="1"/>
    <col min="11789" max="11800" width="8.85546875" style="2"/>
    <col min="11801" max="11801" width="10.42578125" style="2" bestFit="1" customWidth="1"/>
    <col min="11802" max="11819" width="8.85546875" style="2"/>
    <col min="11820" max="11820" width="10.42578125" style="2" bestFit="1" customWidth="1"/>
    <col min="11821" max="11838" width="8.85546875" style="2"/>
    <col min="11839" max="11839" width="10.42578125" style="2" bestFit="1" customWidth="1"/>
    <col min="11840" max="11857" width="8.85546875" style="2"/>
    <col min="11858" max="11858" width="10.42578125" style="2" bestFit="1" customWidth="1"/>
    <col min="11859" max="11876" width="8.85546875" style="2"/>
    <col min="11877" max="11877" width="10.42578125" style="2" bestFit="1" customWidth="1"/>
    <col min="11878" max="11895" width="8.85546875" style="2"/>
    <col min="11896" max="11896" width="10.42578125" style="2" bestFit="1" customWidth="1"/>
    <col min="11897" max="12033" width="8.85546875" style="2"/>
    <col min="12034" max="12034" width="5.7109375" style="2" customWidth="1"/>
    <col min="12035" max="12035" width="38.140625" style="2" bestFit="1" customWidth="1"/>
    <col min="12036" max="12044" width="12.7109375" style="2" customWidth="1"/>
    <col min="12045" max="12056" width="8.85546875" style="2"/>
    <col min="12057" max="12057" width="10.42578125" style="2" bestFit="1" customWidth="1"/>
    <col min="12058" max="12075" width="8.85546875" style="2"/>
    <col min="12076" max="12076" width="10.42578125" style="2" bestFit="1" customWidth="1"/>
    <col min="12077" max="12094" width="8.85546875" style="2"/>
    <col min="12095" max="12095" width="10.42578125" style="2" bestFit="1" customWidth="1"/>
    <col min="12096" max="12113" width="8.85546875" style="2"/>
    <col min="12114" max="12114" width="10.42578125" style="2" bestFit="1" customWidth="1"/>
    <col min="12115" max="12132" width="8.85546875" style="2"/>
    <col min="12133" max="12133" width="10.42578125" style="2" bestFit="1" customWidth="1"/>
    <col min="12134" max="12151" width="8.85546875" style="2"/>
    <col min="12152" max="12152" width="10.42578125" style="2" bestFit="1" customWidth="1"/>
    <col min="12153" max="12289" width="8.85546875" style="2"/>
    <col min="12290" max="12290" width="5.7109375" style="2" customWidth="1"/>
    <col min="12291" max="12291" width="38.140625" style="2" bestFit="1" customWidth="1"/>
    <col min="12292" max="12300" width="12.7109375" style="2" customWidth="1"/>
    <col min="12301" max="12312" width="8.85546875" style="2"/>
    <col min="12313" max="12313" width="10.42578125" style="2" bestFit="1" customWidth="1"/>
    <col min="12314" max="12331" width="8.85546875" style="2"/>
    <col min="12332" max="12332" width="10.42578125" style="2" bestFit="1" customWidth="1"/>
    <col min="12333" max="12350" width="8.85546875" style="2"/>
    <col min="12351" max="12351" width="10.42578125" style="2" bestFit="1" customWidth="1"/>
    <col min="12352" max="12369" width="8.85546875" style="2"/>
    <col min="12370" max="12370" width="10.42578125" style="2" bestFit="1" customWidth="1"/>
    <col min="12371" max="12388" width="8.85546875" style="2"/>
    <col min="12389" max="12389" width="10.42578125" style="2" bestFit="1" customWidth="1"/>
    <col min="12390" max="12407" width="8.85546875" style="2"/>
    <col min="12408" max="12408" width="10.42578125" style="2" bestFit="1" customWidth="1"/>
    <col min="12409" max="12545" width="8.85546875" style="2"/>
    <col min="12546" max="12546" width="5.7109375" style="2" customWidth="1"/>
    <col min="12547" max="12547" width="38.140625" style="2" bestFit="1" customWidth="1"/>
    <col min="12548" max="12556" width="12.7109375" style="2" customWidth="1"/>
    <col min="12557" max="12568" width="8.85546875" style="2"/>
    <col min="12569" max="12569" width="10.42578125" style="2" bestFit="1" customWidth="1"/>
    <col min="12570" max="12587" width="8.85546875" style="2"/>
    <col min="12588" max="12588" width="10.42578125" style="2" bestFit="1" customWidth="1"/>
    <col min="12589" max="12606" width="8.85546875" style="2"/>
    <col min="12607" max="12607" width="10.42578125" style="2" bestFit="1" customWidth="1"/>
    <col min="12608" max="12625" width="8.85546875" style="2"/>
    <col min="12626" max="12626" width="10.42578125" style="2" bestFit="1" customWidth="1"/>
    <col min="12627" max="12644" width="8.85546875" style="2"/>
    <col min="12645" max="12645" width="10.42578125" style="2" bestFit="1" customWidth="1"/>
    <col min="12646" max="12663" width="8.85546875" style="2"/>
    <col min="12664" max="12664" width="10.42578125" style="2" bestFit="1" customWidth="1"/>
    <col min="12665" max="12801" width="8.85546875" style="2"/>
    <col min="12802" max="12802" width="5.7109375" style="2" customWidth="1"/>
    <col min="12803" max="12803" width="38.140625" style="2" bestFit="1" customWidth="1"/>
    <col min="12804" max="12812" width="12.7109375" style="2" customWidth="1"/>
    <col min="12813" max="12824" width="8.85546875" style="2"/>
    <col min="12825" max="12825" width="10.42578125" style="2" bestFit="1" customWidth="1"/>
    <col min="12826" max="12843" width="8.85546875" style="2"/>
    <col min="12844" max="12844" width="10.42578125" style="2" bestFit="1" customWidth="1"/>
    <col min="12845" max="12862" width="8.85546875" style="2"/>
    <col min="12863" max="12863" width="10.42578125" style="2" bestFit="1" customWidth="1"/>
    <col min="12864" max="12881" width="8.85546875" style="2"/>
    <col min="12882" max="12882" width="10.42578125" style="2" bestFit="1" customWidth="1"/>
    <col min="12883" max="12900" width="8.85546875" style="2"/>
    <col min="12901" max="12901" width="10.42578125" style="2" bestFit="1" customWidth="1"/>
    <col min="12902" max="12919" width="8.85546875" style="2"/>
    <col min="12920" max="12920" width="10.42578125" style="2" bestFit="1" customWidth="1"/>
    <col min="12921" max="13057" width="8.85546875" style="2"/>
    <col min="13058" max="13058" width="5.7109375" style="2" customWidth="1"/>
    <col min="13059" max="13059" width="38.140625" style="2" bestFit="1" customWidth="1"/>
    <col min="13060" max="13068" width="12.7109375" style="2" customWidth="1"/>
    <col min="13069" max="13080" width="8.85546875" style="2"/>
    <col min="13081" max="13081" width="10.42578125" style="2" bestFit="1" customWidth="1"/>
    <col min="13082" max="13099" width="8.85546875" style="2"/>
    <col min="13100" max="13100" width="10.42578125" style="2" bestFit="1" customWidth="1"/>
    <col min="13101" max="13118" width="8.85546875" style="2"/>
    <col min="13119" max="13119" width="10.42578125" style="2" bestFit="1" customWidth="1"/>
    <col min="13120" max="13137" width="8.85546875" style="2"/>
    <col min="13138" max="13138" width="10.42578125" style="2" bestFit="1" customWidth="1"/>
    <col min="13139" max="13156" width="8.85546875" style="2"/>
    <col min="13157" max="13157" width="10.42578125" style="2" bestFit="1" customWidth="1"/>
    <col min="13158" max="13175" width="8.85546875" style="2"/>
    <col min="13176" max="13176" width="10.42578125" style="2" bestFit="1" customWidth="1"/>
    <col min="13177" max="13313" width="8.85546875" style="2"/>
    <col min="13314" max="13314" width="5.7109375" style="2" customWidth="1"/>
    <col min="13315" max="13315" width="38.140625" style="2" bestFit="1" customWidth="1"/>
    <col min="13316" max="13324" width="12.7109375" style="2" customWidth="1"/>
    <col min="13325" max="13336" width="8.85546875" style="2"/>
    <col min="13337" max="13337" width="10.42578125" style="2" bestFit="1" customWidth="1"/>
    <col min="13338" max="13355" width="8.85546875" style="2"/>
    <col min="13356" max="13356" width="10.42578125" style="2" bestFit="1" customWidth="1"/>
    <col min="13357" max="13374" width="8.85546875" style="2"/>
    <col min="13375" max="13375" width="10.42578125" style="2" bestFit="1" customWidth="1"/>
    <col min="13376" max="13393" width="8.85546875" style="2"/>
    <col min="13394" max="13394" width="10.42578125" style="2" bestFit="1" customWidth="1"/>
    <col min="13395" max="13412" width="8.85546875" style="2"/>
    <col min="13413" max="13413" width="10.42578125" style="2" bestFit="1" customWidth="1"/>
    <col min="13414" max="13431" width="8.85546875" style="2"/>
    <col min="13432" max="13432" width="10.42578125" style="2" bestFit="1" customWidth="1"/>
    <col min="13433" max="13569" width="8.85546875" style="2"/>
    <col min="13570" max="13570" width="5.7109375" style="2" customWidth="1"/>
    <col min="13571" max="13571" width="38.140625" style="2" bestFit="1" customWidth="1"/>
    <col min="13572" max="13580" width="12.7109375" style="2" customWidth="1"/>
    <col min="13581" max="13592" width="8.85546875" style="2"/>
    <col min="13593" max="13593" width="10.42578125" style="2" bestFit="1" customWidth="1"/>
    <col min="13594" max="13611" width="8.85546875" style="2"/>
    <col min="13612" max="13612" width="10.42578125" style="2" bestFit="1" customWidth="1"/>
    <col min="13613" max="13630" width="8.85546875" style="2"/>
    <col min="13631" max="13631" width="10.42578125" style="2" bestFit="1" customWidth="1"/>
    <col min="13632" max="13649" width="8.85546875" style="2"/>
    <col min="13650" max="13650" width="10.42578125" style="2" bestFit="1" customWidth="1"/>
    <col min="13651" max="13668" width="8.85546875" style="2"/>
    <col min="13669" max="13669" width="10.42578125" style="2" bestFit="1" customWidth="1"/>
    <col min="13670" max="13687" width="8.85546875" style="2"/>
    <col min="13688" max="13688" width="10.42578125" style="2" bestFit="1" customWidth="1"/>
    <col min="13689" max="13825" width="8.85546875" style="2"/>
    <col min="13826" max="13826" width="5.7109375" style="2" customWidth="1"/>
    <col min="13827" max="13827" width="38.140625" style="2" bestFit="1" customWidth="1"/>
    <col min="13828" max="13836" width="12.7109375" style="2" customWidth="1"/>
    <col min="13837" max="13848" width="8.85546875" style="2"/>
    <col min="13849" max="13849" width="10.42578125" style="2" bestFit="1" customWidth="1"/>
    <col min="13850" max="13867" width="8.85546875" style="2"/>
    <col min="13868" max="13868" width="10.42578125" style="2" bestFit="1" customWidth="1"/>
    <col min="13869" max="13886" width="8.85546875" style="2"/>
    <col min="13887" max="13887" width="10.42578125" style="2" bestFit="1" customWidth="1"/>
    <col min="13888" max="13905" width="8.85546875" style="2"/>
    <col min="13906" max="13906" width="10.42578125" style="2" bestFit="1" customWidth="1"/>
    <col min="13907" max="13924" width="8.85546875" style="2"/>
    <col min="13925" max="13925" width="10.42578125" style="2" bestFit="1" customWidth="1"/>
    <col min="13926" max="13943" width="8.85546875" style="2"/>
    <col min="13944" max="13944" width="10.42578125" style="2" bestFit="1" customWidth="1"/>
    <col min="13945" max="14081" width="8.85546875" style="2"/>
    <col min="14082" max="14082" width="5.7109375" style="2" customWidth="1"/>
    <col min="14083" max="14083" width="38.140625" style="2" bestFit="1" customWidth="1"/>
    <col min="14084" max="14092" width="12.7109375" style="2" customWidth="1"/>
    <col min="14093" max="14104" width="8.85546875" style="2"/>
    <col min="14105" max="14105" width="10.42578125" style="2" bestFit="1" customWidth="1"/>
    <col min="14106" max="14123" width="8.85546875" style="2"/>
    <col min="14124" max="14124" width="10.42578125" style="2" bestFit="1" customWidth="1"/>
    <col min="14125" max="14142" width="8.85546875" style="2"/>
    <col min="14143" max="14143" width="10.42578125" style="2" bestFit="1" customWidth="1"/>
    <col min="14144" max="14161" width="8.85546875" style="2"/>
    <col min="14162" max="14162" width="10.42578125" style="2" bestFit="1" customWidth="1"/>
    <col min="14163" max="14180" width="8.85546875" style="2"/>
    <col min="14181" max="14181" width="10.42578125" style="2" bestFit="1" customWidth="1"/>
    <col min="14182" max="14199" width="8.85546875" style="2"/>
    <col min="14200" max="14200" width="10.42578125" style="2" bestFit="1" customWidth="1"/>
    <col min="14201" max="14337" width="8.85546875" style="2"/>
    <col min="14338" max="14338" width="5.7109375" style="2" customWidth="1"/>
    <col min="14339" max="14339" width="38.140625" style="2" bestFit="1" customWidth="1"/>
    <col min="14340" max="14348" width="12.7109375" style="2" customWidth="1"/>
    <col min="14349" max="14360" width="8.85546875" style="2"/>
    <col min="14361" max="14361" width="10.42578125" style="2" bestFit="1" customWidth="1"/>
    <col min="14362" max="14379" width="8.85546875" style="2"/>
    <col min="14380" max="14380" width="10.42578125" style="2" bestFit="1" customWidth="1"/>
    <col min="14381" max="14398" width="8.85546875" style="2"/>
    <col min="14399" max="14399" width="10.42578125" style="2" bestFit="1" customWidth="1"/>
    <col min="14400" max="14417" width="8.85546875" style="2"/>
    <col min="14418" max="14418" width="10.42578125" style="2" bestFit="1" customWidth="1"/>
    <col min="14419" max="14436" width="8.85546875" style="2"/>
    <col min="14437" max="14437" width="10.42578125" style="2" bestFit="1" customWidth="1"/>
    <col min="14438" max="14455" width="8.85546875" style="2"/>
    <col min="14456" max="14456" width="10.42578125" style="2" bestFit="1" customWidth="1"/>
    <col min="14457" max="14593" width="8.85546875" style="2"/>
    <col min="14594" max="14594" width="5.7109375" style="2" customWidth="1"/>
    <col min="14595" max="14595" width="38.140625" style="2" bestFit="1" customWidth="1"/>
    <col min="14596" max="14604" width="12.7109375" style="2" customWidth="1"/>
    <col min="14605" max="14616" width="8.85546875" style="2"/>
    <col min="14617" max="14617" width="10.42578125" style="2" bestFit="1" customWidth="1"/>
    <col min="14618" max="14635" width="8.85546875" style="2"/>
    <col min="14636" max="14636" width="10.42578125" style="2" bestFit="1" customWidth="1"/>
    <col min="14637" max="14654" width="8.85546875" style="2"/>
    <col min="14655" max="14655" width="10.42578125" style="2" bestFit="1" customWidth="1"/>
    <col min="14656" max="14673" width="8.85546875" style="2"/>
    <col min="14674" max="14674" width="10.42578125" style="2" bestFit="1" customWidth="1"/>
    <col min="14675" max="14692" width="8.85546875" style="2"/>
    <col min="14693" max="14693" width="10.42578125" style="2" bestFit="1" customWidth="1"/>
    <col min="14694" max="14711" width="8.85546875" style="2"/>
    <col min="14712" max="14712" width="10.42578125" style="2" bestFit="1" customWidth="1"/>
    <col min="14713" max="14849" width="8.85546875" style="2"/>
    <col min="14850" max="14850" width="5.7109375" style="2" customWidth="1"/>
    <col min="14851" max="14851" width="38.140625" style="2" bestFit="1" customWidth="1"/>
    <col min="14852" max="14860" width="12.7109375" style="2" customWidth="1"/>
    <col min="14861" max="14872" width="8.85546875" style="2"/>
    <col min="14873" max="14873" width="10.42578125" style="2" bestFit="1" customWidth="1"/>
    <col min="14874" max="14891" width="8.85546875" style="2"/>
    <col min="14892" max="14892" width="10.42578125" style="2" bestFit="1" customWidth="1"/>
    <col min="14893" max="14910" width="8.85546875" style="2"/>
    <col min="14911" max="14911" width="10.42578125" style="2" bestFit="1" customWidth="1"/>
    <col min="14912" max="14929" width="8.85546875" style="2"/>
    <col min="14930" max="14930" width="10.42578125" style="2" bestFit="1" customWidth="1"/>
    <col min="14931" max="14948" width="8.85546875" style="2"/>
    <col min="14949" max="14949" width="10.42578125" style="2" bestFit="1" customWidth="1"/>
    <col min="14950" max="14967" width="8.85546875" style="2"/>
    <col min="14968" max="14968" width="10.42578125" style="2" bestFit="1" customWidth="1"/>
    <col min="14969" max="15105" width="8.85546875" style="2"/>
    <col min="15106" max="15106" width="5.7109375" style="2" customWidth="1"/>
    <col min="15107" max="15107" width="38.140625" style="2" bestFit="1" customWidth="1"/>
    <col min="15108" max="15116" width="12.7109375" style="2" customWidth="1"/>
    <col min="15117" max="15128" width="8.85546875" style="2"/>
    <col min="15129" max="15129" width="10.42578125" style="2" bestFit="1" customWidth="1"/>
    <col min="15130" max="15147" width="8.85546875" style="2"/>
    <col min="15148" max="15148" width="10.42578125" style="2" bestFit="1" customWidth="1"/>
    <col min="15149" max="15166" width="8.85546875" style="2"/>
    <col min="15167" max="15167" width="10.42578125" style="2" bestFit="1" customWidth="1"/>
    <col min="15168" max="15185" width="8.85546875" style="2"/>
    <col min="15186" max="15186" width="10.42578125" style="2" bestFit="1" customWidth="1"/>
    <col min="15187" max="15204" width="8.85546875" style="2"/>
    <col min="15205" max="15205" width="10.42578125" style="2" bestFit="1" customWidth="1"/>
    <col min="15206" max="15223" width="8.85546875" style="2"/>
    <col min="15224" max="15224" width="10.42578125" style="2" bestFit="1" customWidth="1"/>
    <col min="15225" max="15361" width="8.85546875" style="2"/>
    <col min="15362" max="15362" width="5.7109375" style="2" customWidth="1"/>
    <col min="15363" max="15363" width="38.140625" style="2" bestFit="1" customWidth="1"/>
    <col min="15364" max="15372" width="12.7109375" style="2" customWidth="1"/>
    <col min="15373" max="15384" width="8.85546875" style="2"/>
    <col min="15385" max="15385" width="10.42578125" style="2" bestFit="1" customWidth="1"/>
    <col min="15386" max="15403" width="8.85546875" style="2"/>
    <col min="15404" max="15404" width="10.42578125" style="2" bestFit="1" customWidth="1"/>
    <col min="15405" max="15422" width="8.85546875" style="2"/>
    <col min="15423" max="15423" width="10.42578125" style="2" bestFit="1" customWidth="1"/>
    <col min="15424" max="15441" width="8.85546875" style="2"/>
    <col min="15442" max="15442" width="10.42578125" style="2" bestFit="1" customWidth="1"/>
    <col min="15443" max="15460" width="8.85546875" style="2"/>
    <col min="15461" max="15461" width="10.42578125" style="2" bestFit="1" customWidth="1"/>
    <col min="15462" max="15479" width="8.85546875" style="2"/>
    <col min="15480" max="15480" width="10.42578125" style="2" bestFit="1" customWidth="1"/>
    <col min="15481" max="15617" width="8.85546875" style="2"/>
    <col min="15618" max="15618" width="5.7109375" style="2" customWidth="1"/>
    <col min="15619" max="15619" width="38.140625" style="2" bestFit="1" customWidth="1"/>
    <col min="15620" max="15628" width="12.7109375" style="2" customWidth="1"/>
    <col min="15629" max="15640" width="8.85546875" style="2"/>
    <col min="15641" max="15641" width="10.42578125" style="2" bestFit="1" customWidth="1"/>
    <col min="15642" max="15659" width="8.85546875" style="2"/>
    <col min="15660" max="15660" width="10.42578125" style="2" bestFit="1" customWidth="1"/>
    <col min="15661" max="15678" width="8.85546875" style="2"/>
    <col min="15679" max="15679" width="10.42578125" style="2" bestFit="1" customWidth="1"/>
    <col min="15680" max="15697" width="8.85546875" style="2"/>
    <col min="15698" max="15698" width="10.42578125" style="2" bestFit="1" customWidth="1"/>
    <col min="15699" max="15716" width="8.85546875" style="2"/>
    <col min="15717" max="15717" width="10.42578125" style="2" bestFit="1" customWidth="1"/>
    <col min="15718" max="15735" width="8.85546875" style="2"/>
    <col min="15736" max="15736" width="10.42578125" style="2" bestFit="1" customWidth="1"/>
    <col min="15737" max="15873" width="8.85546875" style="2"/>
    <col min="15874" max="15874" width="5.7109375" style="2" customWidth="1"/>
    <col min="15875" max="15875" width="38.140625" style="2" bestFit="1" customWidth="1"/>
    <col min="15876" max="15884" width="12.7109375" style="2" customWidth="1"/>
    <col min="15885" max="15896" width="8.85546875" style="2"/>
    <col min="15897" max="15897" width="10.42578125" style="2" bestFit="1" customWidth="1"/>
    <col min="15898" max="15915" width="8.85546875" style="2"/>
    <col min="15916" max="15916" width="10.42578125" style="2" bestFit="1" customWidth="1"/>
    <col min="15917" max="15934" width="8.85546875" style="2"/>
    <col min="15935" max="15935" width="10.42578125" style="2" bestFit="1" customWidth="1"/>
    <col min="15936" max="15953" width="8.85546875" style="2"/>
    <col min="15954" max="15954" width="10.42578125" style="2" bestFit="1" customWidth="1"/>
    <col min="15955" max="15972" width="8.85546875" style="2"/>
    <col min="15973" max="15973" width="10.42578125" style="2" bestFit="1" customWidth="1"/>
    <col min="15974" max="15991" width="8.85546875" style="2"/>
    <col min="15992" max="15992" width="10.42578125" style="2" bestFit="1" customWidth="1"/>
    <col min="15993" max="16129" width="8.85546875" style="2"/>
    <col min="16130" max="16130" width="5.7109375" style="2" customWidth="1"/>
    <col min="16131" max="16131" width="38.140625" style="2" bestFit="1" customWidth="1"/>
    <col min="16132" max="16140" width="12.7109375" style="2" customWidth="1"/>
    <col min="16141" max="16152" width="8.85546875" style="2"/>
    <col min="16153" max="16153" width="10.42578125" style="2" bestFit="1" customWidth="1"/>
    <col min="16154" max="16171" width="8.85546875" style="2"/>
    <col min="16172" max="16172" width="10.42578125" style="2" bestFit="1" customWidth="1"/>
    <col min="16173" max="16190" width="8.85546875" style="2"/>
    <col min="16191" max="16191" width="10.42578125" style="2" bestFit="1" customWidth="1"/>
    <col min="16192" max="16209" width="8.85546875" style="2"/>
    <col min="16210" max="16210" width="10.42578125" style="2" bestFit="1" customWidth="1"/>
    <col min="16211" max="16228" width="8.85546875" style="2"/>
    <col min="16229" max="16229" width="10.42578125" style="2" bestFit="1" customWidth="1"/>
    <col min="16230" max="16247" width="8.85546875" style="2"/>
    <col min="16248" max="16248" width="10.42578125" style="2" bestFit="1" customWidth="1"/>
    <col min="16249" max="16384" width="8.85546875" style="2"/>
  </cols>
  <sheetData>
    <row r="1" spans="2:12" s="11" customFormat="1" ht="18.75">
      <c r="B1" s="12" t="s">
        <v>78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2:12">
      <c r="B2" s="1"/>
      <c r="C2" s="1"/>
      <c r="D2" s="1">
        <v>2010</v>
      </c>
      <c r="E2" s="1">
        <v>2015</v>
      </c>
      <c r="F2" s="1">
        <v>2020</v>
      </c>
      <c r="G2" s="1">
        <v>2025</v>
      </c>
      <c r="H2" s="1">
        <v>2030</v>
      </c>
      <c r="I2" s="1">
        <v>2035</v>
      </c>
      <c r="J2" s="1">
        <v>2040</v>
      </c>
      <c r="K2" s="1">
        <v>2045</v>
      </c>
      <c r="L2" s="1">
        <v>2050</v>
      </c>
    </row>
    <row r="3" spans="2:12">
      <c r="B3" s="3" t="s">
        <v>0</v>
      </c>
    </row>
    <row r="4" spans="2:12">
      <c r="C4" s="2" t="s">
        <v>1</v>
      </c>
      <c r="D4" s="4">
        <v>147122</v>
      </c>
      <c r="E4" s="4">
        <v>156971</v>
      </c>
      <c r="F4" s="4">
        <v>158588.80211617029</v>
      </c>
      <c r="G4" s="4">
        <v>159507.44023871556</v>
      </c>
      <c r="H4" s="4">
        <v>159925.68639155463</v>
      </c>
      <c r="I4" s="4">
        <v>159622.6467818346</v>
      </c>
      <c r="J4" s="4">
        <v>158606.71607668634</v>
      </c>
      <c r="K4" s="4">
        <v>156974.04331386302</v>
      </c>
      <c r="L4" s="4">
        <v>154793.37898400708</v>
      </c>
    </row>
    <row r="5" spans="2:12">
      <c r="C5" s="2" t="s">
        <v>2</v>
      </c>
      <c r="D5" s="5">
        <f t="shared" ref="D5:L5" si="0">D4/444</f>
        <v>331.35585585585585</v>
      </c>
      <c r="E5" s="5">
        <f t="shared" si="0"/>
        <v>353.5382882882883</v>
      </c>
      <c r="F5" s="5">
        <f t="shared" si="0"/>
        <v>357.18198674813129</v>
      </c>
      <c r="G5" s="5">
        <f t="shared" si="0"/>
        <v>359.25099152863862</v>
      </c>
      <c r="H5" s="5">
        <f t="shared" si="0"/>
        <v>360.19298736836629</v>
      </c>
      <c r="I5" s="5">
        <f t="shared" si="0"/>
        <v>359.51046572485268</v>
      </c>
      <c r="J5" s="5">
        <f t="shared" si="0"/>
        <v>357.22233350605029</v>
      </c>
      <c r="K5" s="5">
        <f t="shared" si="0"/>
        <v>353.54514259879056</v>
      </c>
      <c r="L5" s="5">
        <f t="shared" si="0"/>
        <v>348.63373645046642</v>
      </c>
    </row>
    <row r="6" spans="2:12">
      <c r="C6" s="2" t="s">
        <v>3</v>
      </c>
      <c r="D6" s="6">
        <v>39.89756532066508</v>
      </c>
      <c r="E6" s="6">
        <v>41.260726221660192</v>
      </c>
      <c r="F6" s="6">
        <v>42.135125378209203</v>
      </c>
      <c r="G6" s="6">
        <v>42.480123329813928</v>
      </c>
      <c r="H6" s="6">
        <v>42.492884287450131</v>
      </c>
      <c r="I6" s="6">
        <v>42.215270154489552</v>
      </c>
      <c r="J6" s="6">
        <v>42.377986548775084</v>
      </c>
      <c r="K6" s="6">
        <v>43.231393844322419</v>
      </c>
      <c r="L6" s="6">
        <v>43.682828488382036</v>
      </c>
    </row>
    <row r="7" spans="2:12">
      <c r="C7" s="2" t="s">
        <v>4</v>
      </c>
      <c r="D7" s="6">
        <v>84.61094449951689</v>
      </c>
      <c r="E7" s="6">
        <v>84.112927819090288</v>
      </c>
      <c r="F7" s="6">
        <v>84.536858926135423</v>
      </c>
      <c r="G7" s="6">
        <v>85.014559624460802</v>
      </c>
      <c r="H7" s="6">
        <v>85.654583639253559</v>
      </c>
      <c r="I7" s="6">
        <v>86.474019074226689</v>
      </c>
      <c r="J7" s="6">
        <v>87.499159991860068</v>
      </c>
      <c r="K7" s="6">
        <v>88.733489172610248</v>
      </c>
      <c r="L7" s="6">
        <v>90.16496091803134</v>
      </c>
    </row>
    <row r="8" spans="2:12">
      <c r="B8" s="3" t="s">
        <v>5</v>
      </c>
    </row>
    <row r="9" spans="2:12">
      <c r="C9" s="2" t="s">
        <v>6</v>
      </c>
      <c r="D9" s="5">
        <v>50.513059224324017</v>
      </c>
      <c r="E9" s="5">
        <v>52.159709970725658</v>
      </c>
      <c r="F9" s="5">
        <v>55.401292185387028</v>
      </c>
      <c r="G9" s="5">
        <v>60.596550799610291</v>
      </c>
      <c r="H9" s="5">
        <v>66.668147676726193</v>
      </c>
      <c r="I9" s="5">
        <v>71.476378673992684</v>
      </c>
      <c r="J9" s="5">
        <v>74.353238257749652</v>
      </c>
      <c r="K9" s="5">
        <v>72.617597519604558</v>
      </c>
      <c r="L9" s="5">
        <v>69.954318805183007</v>
      </c>
    </row>
    <row r="10" spans="2:12">
      <c r="C10" s="2" t="s">
        <v>7</v>
      </c>
      <c r="D10" s="5">
        <v>30.453108535300316</v>
      </c>
      <c r="E10" s="5">
        <v>28.875942692076539</v>
      </c>
      <c r="F10" s="5">
        <v>27.887818718886209</v>
      </c>
      <c r="G10" s="5">
        <v>28.030016147048897</v>
      </c>
      <c r="H10" s="5">
        <v>28.001729096421496</v>
      </c>
      <c r="I10" s="5">
        <v>28.758527129402918</v>
      </c>
      <c r="J10" s="5">
        <v>29.24980811116642</v>
      </c>
      <c r="K10" s="5">
        <v>28.764305586600337</v>
      </c>
      <c r="L10" s="5">
        <v>27.933793594971824</v>
      </c>
    </row>
    <row r="11" spans="2:12">
      <c r="C11" s="2" t="s">
        <v>8</v>
      </c>
      <c r="D11" s="5">
        <v>20.059950689023704</v>
      </c>
      <c r="E11" s="5">
        <v>23.283767278649115</v>
      </c>
      <c r="F11" s="5">
        <v>27.513473466500816</v>
      </c>
      <c r="G11" s="5">
        <v>32.566534652561394</v>
      </c>
      <c r="H11" s="5">
        <v>38.6664185803047</v>
      </c>
      <c r="I11" s="5">
        <v>42.717851544589756</v>
      </c>
      <c r="J11" s="5">
        <v>45.103430146583243</v>
      </c>
      <c r="K11" s="5">
        <v>43.853291933004215</v>
      </c>
      <c r="L11" s="5">
        <v>42.020525210211176</v>
      </c>
    </row>
    <row r="12" spans="2:12">
      <c r="B12" s="3" t="s">
        <v>70</v>
      </c>
    </row>
    <row r="13" spans="2:12">
      <c r="B13" s="3"/>
      <c r="C13" s="2" t="s">
        <v>71</v>
      </c>
      <c r="D13" s="6">
        <f>SUM(D63:D67)/D68*100</f>
        <v>13.327714413887795</v>
      </c>
      <c r="E13" s="6">
        <f t="shared" ref="E13:L13" si="1">SUM(E63:E67)/E68*100</f>
        <v>15.302189576418574</v>
      </c>
      <c r="F13" s="6">
        <f t="shared" si="1"/>
        <v>17.704790661379082</v>
      </c>
      <c r="G13" s="6">
        <f t="shared" si="1"/>
        <v>20.278477022334922</v>
      </c>
      <c r="H13" s="6">
        <f t="shared" si="1"/>
        <v>23.199644994737138</v>
      </c>
      <c r="I13" s="6">
        <f t="shared" si="1"/>
        <v>24.911799441370313</v>
      </c>
      <c r="J13" s="6">
        <f t="shared" si="1"/>
        <v>25.868994804619579</v>
      </c>
      <c r="K13" s="6">
        <f t="shared" si="1"/>
        <v>25.404879087153155</v>
      </c>
      <c r="L13" s="6">
        <f t="shared" si="1"/>
        <v>24.724599825191202</v>
      </c>
    </row>
    <row r="14" spans="2:12">
      <c r="B14" s="3"/>
      <c r="C14" s="2" t="s">
        <v>73</v>
      </c>
      <c r="D14" s="6">
        <f>SUM(D66:D67)/SUM(D63:D67)*100</f>
        <v>21.455528355773154</v>
      </c>
      <c r="E14" s="6">
        <f t="shared" ref="E14:L14" si="2">SUM(E66:E67)/SUM(E63:E67)*100</f>
        <v>21.602830974188176</v>
      </c>
      <c r="F14" s="6">
        <f t="shared" si="2"/>
        <v>21.991473269829335</v>
      </c>
      <c r="G14" s="6">
        <f t="shared" si="2"/>
        <v>22.196866908552131</v>
      </c>
      <c r="H14" s="6">
        <f t="shared" si="2"/>
        <v>24.122460194377666</v>
      </c>
      <c r="I14" s="6">
        <f t="shared" si="2"/>
        <v>26.990550309008139</v>
      </c>
      <c r="J14" s="6">
        <f t="shared" si="2"/>
        <v>30.578506459725919</v>
      </c>
      <c r="K14" s="6">
        <f t="shared" si="2"/>
        <v>36.662954898940548</v>
      </c>
      <c r="L14" s="6">
        <f t="shared" si="2"/>
        <v>39.928449772196394</v>
      </c>
    </row>
    <row r="15" spans="2:12">
      <c r="B15" s="3"/>
      <c r="C15" s="2" t="s">
        <v>72</v>
      </c>
      <c r="D15" s="6">
        <v>4.4114647082823337</v>
      </c>
      <c r="E15" s="6">
        <v>3.8581598667776853</v>
      </c>
      <c r="F15" s="6">
        <v>3.2675596312272832</v>
      </c>
      <c r="G15" s="6">
        <v>2.7772607888471281</v>
      </c>
      <c r="H15" s="6">
        <v>2.3190548549496635</v>
      </c>
      <c r="I15" s="6">
        <v>2.1149099564846336</v>
      </c>
      <c r="J15" s="6">
        <v>2.0007397079133131</v>
      </c>
      <c r="K15" s="6">
        <v>2.0559350170903885</v>
      </c>
      <c r="L15" s="6">
        <v>2.1473815839182469</v>
      </c>
    </row>
    <row r="17" spans="2:101">
      <c r="B17" s="1"/>
      <c r="C17" s="1"/>
      <c r="D17" s="7" t="s">
        <v>9</v>
      </c>
      <c r="E17" s="7" t="s">
        <v>10</v>
      </c>
      <c r="F17" s="7" t="s">
        <v>11</v>
      </c>
      <c r="G17" s="7" t="s">
        <v>12</v>
      </c>
      <c r="H17" s="7" t="s">
        <v>13</v>
      </c>
      <c r="I17" s="7" t="s">
        <v>14</v>
      </c>
      <c r="J17" s="7" t="s">
        <v>15</v>
      </c>
      <c r="K17" s="7" t="s">
        <v>16</v>
      </c>
      <c r="L17" s="7" t="s">
        <v>17</v>
      </c>
    </row>
    <row r="18" spans="2:101">
      <c r="B18" s="3" t="s">
        <v>18</v>
      </c>
    </row>
    <row r="19" spans="2:101">
      <c r="C19" s="2" t="s">
        <v>19</v>
      </c>
      <c r="D19" s="6">
        <f>LN(D4/135748)/5*100</f>
        <v>1.6092389761582313</v>
      </c>
      <c r="E19" s="6">
        <f t="shared" ref="E19:L19" si="3">LN(E4/D4)/5*100</f>
        <v>1.2959780072495848</v>
      </c>
      <c r="F19" s="6">
        <f t="shared" si="3"/>
        <v>0.20507254466726735</v>
      </c>
      <c r="G19" s="6">
        <f t="shared" si="3"/>
        <v>0.11551732514730388</v>
      </c>
      <c r="H19" s="6">
        <f t="shared" si="3"/>
        <v>5.23735776887852E-2</v>
      </c>
      <c r="I19" s="6">
        <f t="shared" si="3"/>
        <v>-3.7933504150212946E-2</v>
      </c>
      <c r="J19" s="6">
        <f t="shared" si="3"/>
        <v>-0.12769835535044241</v>
      </c>
      <c r="K19" s="6">
        <f t="shared" si="3"/>
        <v>-0.20694383684332723</v>
      </c>
      <c r="L19" s="6">
        <f t="shared" si="3"/>
        <v>-0.27978547298206635</v>
      </c>
    </row>
    <row r="20" spans="2:101">
      <c r="C20" s="2" t="s">
        <v>20</v>
      </c>
      <c r="D20" s="6">
        <f>(D40/5)/(141145)*1000</f>
        <v>5.4808884480498783</v>
      </c>
      <c r="E20" s="6">
        <f t="shared" ref="E20:L20" si="4">(E40/5)/((D4+E4)/2)*1000</f>
        <v>4.7117164814711288</v>
      </c>
      <c r="F20" s="6">
        <f t="shared" si="4"/>
        <v>2.0507074796234162</v>
      </c>
      <c r="G20" s="6">
        <f t="shared" si="4"/>
        <v>1.1551700400413905</v>
      </c>
      <c r="H20" s="6">
        <f t="shared" si="4"/>
        <v>0.52373547759581696</v>
      </c>
      <c r="I20" s="6">
        <f t="shared" si="4"/>
        <v>-0.37933492778459843</v>
      </c>
      <c r="J20" s="6">
        <f t="shared" si="4"/>
        <v>-1.2769792152711144</v>
      </c>
      <c r="K20" s="6">
        <f t="shared" si="4"/>
        <v>-2.0694199050364732</v>
      </c>
      <c r="L20" s="6">
        <f t="shared" si="4"/>
        <v>-2.7978091024179848</v>
      </c>
    </row>
    <row r="21" spans="2:101">
      <c r="C21" s="2" t="s">
        <v>21</v>
      </c>
      <c r="D21" s="8">
        <f>IF(0.693/(LN(D4/135748)/5)&gt;0,0.693/(LN(D4/135748)/5),"-")</f>
        <v>43.063833915731571</v>
      </c>
      <c r="E21" s="8">
        <f t="shared" ref="E21:L21" si="5">IF(0.693/(LN(E4/D4)/5)&gt;0,0.693/(LN(E4/D4)/5),"-")</f>
        <v>53.4731296459832</v>
      </c>
      <c r="F21" s="8">
        <f t="shared" si="5"/>
        <v>337.92919531203006</v>
      </c>
      <c r="G21" s="8">
        <f t="shared" si="5"/>
        <v>599.9100127329898</v>
      </c>
      <c r="H21" s="8">
        <f t="shared" si="5"/>
        <v>1323.1862908391547</v>
      </c>
      <c r="I21" s="8" t="str">
        <f t="shared" si="5"/>
        <v>-</v>
      </c>
      <c r="J21" s="8" t="str">
        <f t="shared" si="5"/>
        <v>-</v>
      </c>
      <c r="K21" s="8" t="str">
        <f t="shared" si="5"/>
        <v>-</v>
      </c>
      <c r="L21" s="8" t="str">
        <f t="shared" si="5"/>
        <v>-</v>
      </c>
    </row>
    <row r="22" spans="2:101">
      <c r="B22" s="3" t="s">
        <v>22</v>
      </c>
    </row>
    <row r="23" spans="2:101">
      <c r="C23" s="2" t="s">
        <v>23</v>
      </c>
      <c r="D23" s="6">
        <f>(D39/5)/(141145)*1000</f>
        <v>7.9676927981862624</v>
      </c>
      <c r="E23" s="6">
        <f t="shared" ref="E23:L23" si="6">(E39/5)/((D4+E4)/2)*1000</f>
        <v>8.4026925973304216</v>
      </c>
      <c r="F23" s="6">
        <f t="shared" si="6"/>
        <v>9.502382294515197</v>
      </c>
      <c r="G23" s="6">
        <f t="shared" si="6"/>
        <v>10.148901816674124</v>
      </c>
      <c r="H23" s="6">
        <f t="shared" si="6"/>
        <v>10.807126562495448</v>
      </c>
      <c r="I23" s="6">
        <f t="shared" si="6"/>
        <v>11.625068157847473</v>
      </c>
      <c r="J23" s="6">
        <f t="shared" si="6"/>
        <v>12.33773840203858</v>
      </c>
      <c r="K23" s="6">
        <f t="shared" si="6"/>
        <v>12.935595564712591</v>
      </c>
      <c r="L23" s="6">
        <f t="shared" si="6"/>
        <v>13.37692670770207</v>
      </c>
    </row>
    <row r="24" spans="2:101">
      <c r="C24" s="2" t="s">
        <v>24</v>
      </c>
      <c r="D24" s="6">
        <v>13.1</v>
      </c>
      <c r="E24" s="6">
        <v>10.9</v>
      </c>
      <c r="F24" s="6">
        <v>11.5</v>
      </c>
      <c r="G24" s="6">
        <v>10.199999999999999</v>
      </c>
      <c r="H24" s="6">
        <v>9.1</v>
      </c>
      <c r="I24" s="6">
        <v>8.1</v>
      </c>
      <c r="J24" s="6">
        <v>7.3</v>
      </c>
      <c r="K24" s="6">
        <v>6.7</v>
      </c>
      <c r="L24" s="6">
        <v>6.1</v>
      </c>
    </row>
    <row r="25" spans="2:101">
      <c r="C25" s="2" t="s">
        <v>25</v>
      </c>
      <c r="D25" s="2">
        <v>106</v>
      </c>
      <c r="E25" s="2">
        <v>100</v>
      </c>
      <c r="F25" s="5">
        <v>99.662022662502466</v>
      </c>
      <c r="G25" s="5">
        <v>92.425663426330075</v>
      </c>
      <c r="H25" s="5">
        <v>85.18878057101675</v>
      </c>
      <c r="I25" s="5">
        <v>78.460633208514935</v>
      </c>
      <c r="J25" s="5">
        <v>72.551033492218366</v>
      </c>
      <c r="K25" s="5">
        <v>67.643041263506291</v>
      </c>
      <c r="L25" s="5">
        <v>63.315623236513183</v>
      </c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</row>
    <row r="26" spans="2:101">
      <c r="C26" s="2" t="s">
        <v>26</v>
      </c>
      <c r="D26" s="6">
        <v>76.7</v>
      </c>
      <c r="E26" s="6">
        <v>78.08199991649667</v>
      </c>
      <c r="F26" s="6">
        <v>77.944886726189395</v>
      </c>
      <c r="G26" s="6">
        <v>78.775477216847406</v>
      </c>
      <c r="H26" s="6">
        <v>79.613638385686102</v>
      </c>
      <c r="I26" s="6">
        <v>80.4094280379568</v>
      </c>
      <c r="J26" s="6">
        <v>81.141087553665102</v>
      </c>
      <c r="K26" s="6">
        <v>81.799060770746905</v>
      </c>
      <c r="L26" s="6">
        <v>82.415542763218198</v>
      </c>
    </row>
    <row r="27" spans="2:101">
      <c r="C27" s="2" t="s">
        <v>27</v>
      </c>
      <c r="D27" s="6">
        <v>72.900000000000006</v>
      </c>
      <c r="E27" s="6">
        <v>74.785718801478623</v>
      </c>
      <c r="F27" s="6">
        <v>74.606300000000005</v>
      </c>
      <c r="G27" s="6">
        <v>75.604100000000003</v>
      </c>
      <c r="H27" s="6">
        <v>76.626900000000006</v>
      </c>
      <c r="I27" s="6">
        <v>77.587599999999995</v>
      </c>
      <c r="J27" s="6">
        <v>78.421099999999996</v>
      </c>
      <c r="K27" s="6">
        <v>79.143600000000006</v>
      </c>
      <c r="L27" s="6">
        <v>79.793099999999995</v>
      </c>
    </row>
    <row r="28" spans="2:101">
      <c r="C28" s="2" t="s">
        <v>28</v>
      </c>
      <c r="D28" s="6">
        <v>80.099999999999994</v>
      </c>
      <c r="E28" s="6">
        <v>80.968162576969192</v>
      </c>
      <c r="F28" s="6">
        <v>80.838200000000001</v>
      </c>
      <c r="G28" s="6">
        <v>81.522199999999998</v>
      </c>
      <c r="H28" s="6">
        <v>82.182000000000002</v>
      </c>
      <c r="I28" s="6">
        <v>82.808700000000002</v>
      </c>
      <c r="J28" s="6">
        <v>83.429299999999998</v>
      </c>
      <c r="K28" s="6">
        <v>84.014300000000006</v>
      </c>
      <c r="L28" s="6">
        <v>84.593900000000005</v>
      </c>
    </row>
    <row r="29" spans="2:101">
      <c r="C29" s="2" t="s">
        <v>29</v>
      </c>
      <c r="D29" s="6">
        <v>63.3</v>
      </c>
      <c r="E29" s="6">
        <v>63.990680248159485</v>
      </c>
      <c r="F29" s="6">
        <v>63.976113439735201</v>
      </c>
      <c r="G29" s="6">
        <v>64.704615146472705</v>
      </c>
      <c r="H29" s="6">
        <v>65.449463413440995</v>
      </c>
      <c r="I29" s="6">
        <v>66.164635909948302</v>
      </c>
      <c r="J29" s="6">
        <v>66.829211374730306</v>
      </c>
      <c r="K29" s="6">
        <v>67.431689924804701</v>
      </c>
      <c r="L29" s="6">
        <v>67.999796821935703</v>
      </c>
    </row>
    <row r="30" spans="2:101">
      <c r="C30" s="2" t="s">
        <v>30</v>
      </c>
      <c r="D30" s="6">
        <v>18.2</v>
      </c>
      <c r="E30" s="6">
        <v>18.672802592878192</v>
      </c>
      <c r="F30" s="6">
        <v>18.684774176120499</v>
      </c>
      <c r="G30" s="6">
        <v>19.126317110514499</v>
      </c>
      <c r="H30" s="6">
        <v>19.584225296250899</v>
      </c>
      <c r="I30" s="6">
        <v>20.0236296562157</v>
      </c>
      <c r="J30" s="6">
        <v>20.441291129414001</v>
      </c>
      <c r="K30" s="6">
        <v>20.826097292108301</v>
      </c>
      <c r="L30" s="6">
        <v>21.2036497507608</v>
      </c>
    </row>
    <row r="31" spans="2:101">
      <c r="B31" s="3" t="s">
        <v>31</v>
      </c>
    </row>
    <row r="32" spans="2:101">
      <c r="C32" s="2" t="s">
        <v>32</v>
      </c>
      <c r="D32" s="6">
        <f>(D38/5)/(141145)*1000</f>
        <v>13.44858124623614</v>
      </c>
      <c r="E32" s="6">
        <f t="shared" ref="E32:L32" si="7">(E38/5)/((D4+E4)/2)*1000</f>
        <v>13.11440907880155</v>
      </c>
      <c r="F32" s="6">
        <f t="shared" si="7"/>
        <v>11.553089774138613</v>
      </c>
      <c r="G32" s="6">
        <f t="shared" si="7"/>
        <v>11.304071856715515</v>
      </c>
      <c r="H32" s="6">
        <f t="shared" si="7"/>
        <v>11.330862040091265</v>
      </c>
      <c r="I32" s="6">
        <f t="shared" si="7"/>
        <v>11.245733230062875</v>
      </c>
      <c r="J32" s="6">
        <f t="shared" si="7"/>
        <v>11.060759186767466</v>
      </c>
      <c r="K32" s="6">
        <f t="shared" si="7"/>
        <v>10.866175659676117</v>
      </c>
      <c r="L32" s="6">
        <f t="shared" si="7"/>
        <v>10.579117605284083</v>
      </c>
    </row>
    <row r="33" spans="2:12">
      <c r="C33" s="2" t="s">
        <v>33</v>
      </c>
      <c r="D33" s="9">
        <v>2.0378215599999998</v>
      </c>
      <c r="E33" s="9">
        <v>2.0967336950000002</v>
      </c>
      <c r="F33" s="9">
        <v>1.8795200000000001</v>
      </c>
      <c r="G33" s="9">
        <v>1.8584099999999999</v>
      </c>
      <c r="H33" s="9">
        <v>1.8444099999999999</v>
      </c>
      <c r="I33" s="9">
        <v>1.8386200000000001</v>
      </c>
      <c r="J33" s="9">
        <v>1.8343099999999999</v>
      </c>
      <c r="K33" s="9">
        <v>1.8346199999999999</v>
      </c>
      <c r="L33" s="9">
        <v>1.8365</v>
      </c>
    </row>
    <row r="34" spans="2:12">
      <c r="C34" s="2" t="s">
        <v>34</v>
      </c>
      <c r="D34" s="2">
        <v>107</v>
      </c>
      <c r="E34" s="2">
        <v>104</v>
      </c>
      <c r="F34" s="2">
        <v>106</v>
      </c>
      <c r="G34" s="2">
        <v>106</v>
      </c>
      <c r="H34" s="2">
        <v>106</v>
      </c>
      <c r="I34" s="2">
        <v>106</v>
      </c>
      <c r="J34" s="2">
        <v>106</v>
      </c>
      <c r="K34" s="2">
        <v>106</v>
      </c>
      <c r="L34" s="2">
        <v>106</v>
      </c>
    </row>
    <row r="35" spans="2:12">
      <c r="C35" s="2" t="s">
        <v>35</v>
      </c>
      <c r="D35" s="9">
        <v>0.96702838483357134</v>
      </c>
      <c r="E35" s="9">
        <v>1.0050938698593037</v>
      </c>
      <c r="F35" s="9">
        <v>0.89600816291879426</v>
      </c>
      <c r="G35" s="9">
        <v>0.88148251790233345</v>
      </c>
      <c r="H35" s="9">
        <v>0.88401958716103024</v>
      </c>
      <c r="I35" s="9">
        <v>0.88820396903537502</v>
      </c>
      <c r="J35" s="9">
        <v>0.89119646037988554</v>
      </c>
      <c r="K35" s="9">
        <v>0.89764193257231106</v>
      </c>
      <c r="L35" s="9">
        <v>0.89326009423472308</v>
      </c>
    </row>
    <row r="36" spans="2:12">
      <c r="C36" s="2" t="s">
        <v>36</v>
      </c>
      <c r="D36" s="6">
        <v>27.784982403457573</v>
      </c>
      <c r="E36" s="6">
        <v>28.111816732090286</v>
      </c>
      <c r="F36" s="6">
        <v>28.27</v>
      </c>
      <c r="G36" s="6">
        <v>28.303999999999998</v>
      </c>
      <c r="H36" s="6">
        <v>28.338000000000001</v>
      </c>
      <c r="I36" s="6">
        <v>28.372</v>
      </c>
      <c r="J36" s="6">
        <v>28.407</v>
      </c>
      <c r="K36" s="6">
        <v>28.439</v>
      </c>
      <c r="L36" s="6">
        <v>28.475000000000001</v>
      </c>
    </row>
    <row r="37" spans="2:12">
      <c r="B37" s="3" t="s">
        <v>37</v>
      </c>
    </row>
    <row r="38" spans="2:12">
      <c r="C38" s="2" t="s">
        <v>38</v>
      </c>
      <c r="D38" s="4">
        <v>9491</v>
      </c>
      <c r="E38" s="4">
        <v>9970</v>
      </c>
      <c r="F38" s="4">
        <v>9114.2268073938285</v>
      </c>
      <c r="G38" s="4">
        <v>8989.4569523270566</v>
      </c>
      <c r="H38" s="4">
        <v>9048.6317222064863</v>
      </c>
      <c r="I38" s="4">
        <v>8983.8882724479645</v>
      </c>
      <c r="J38" s="4">
        <v>8799.6458718413578</v>
      </c>
      <c r="K38" s="4">
        <v>8572.8899158792319</v>
      </c>
      <c r="L38" s="4">
        <v>8245.5605649635872</v>
      </c>
    </row>
    <row r="39" spans="2:12">
      <c r="C39" s="2" t="s">
        <v>39</v>
      </c>
      <c r="D39" s="4">
        <v>5623</v>
      </c>
      <c r="E39" s="4">
        <v>6388</v>
      </c>
      <c r="F39" s="4">
        <f t="shared" ref="F39:L39" si="8">E4+F38+F42-F4</f>
        <v>7496.4246912235394</v>
      </c>
      <c r="G39" s="4">
        <f t="shared" si="8"/>
        <v>8070.8188297817833</v>
      </c>
      <c r="H39" s="4">
        <f t="shared" si="8"/>
        <v>8630.3855693674122</v>
      </c>
      <c r="I39" s="4">
        <f t="shared" si="8"/>
        <v>9286.9278821680055</v>
      </c>
      <c r="J39" s="4">
        <f t="shared" si="8"/>
        <v>9815.5765769896097</v>
      </c>
      <c r="K39" s="4">
        <f t="shared" si="8"/>
        <v>10205.562678702554</v>
      </c>
      <c r="L39" s="4">
        <f t="shared" si="8"/>
        <v>10426.224894819519</v>
      </c>
    </row>
    <row r="40" spans="2:12">
      <c r="C40" s="2" t="s">
        <v>40</v>
      </c>
      <c r="D40" s="4">
        <f>D38-D39</f>
        <v>3868</v>
      </c>
      <c r="E40" s="4">
        <f>E38-E39</f>
        <v>3582</v>
      </c>
      <c r="F40" s="4">
        <f>F38-F39</f>
        <v>1617.8021161702891</v>
      </c>
      <c r="G40" s="4">
        <f t="shared" ref="G40:L40" si="9">G38-G39</f>
        <v>918.63812254527329</v>
      </c>
      <c r="H40" s="4">
        <f t="shared" si="9"/>
        <v>418.24615283907406</v>
      </c>
      <c r="I40" s="4">
        <f t="shared" si="9"/>
        <v>-303.03960972004097</v>
      </c>
      <c r="J40" s="4">
        <f t="shared" si="9"/>
        <v>-1015.9307051482519</v>
      </c>
      <c r="K40" s="4">
        <f t="shared" si="9"/>
        <v>-1632.672762823322</v>
      </c>
      <c r="L40" s="4">
        <f t="shared" si="9"/>
        <v>-2180.664329855932</v>
      </c>
    </row>
    <row r="41" spans="2:12">
      <c r="B41" s="3" t="s">
        <v>41</v>
      </c>
      <c r="D41" s="4"/>
      <c r="E41" s="4"/>
      <c r="F41" s="4"/>
      <c r="G41" s="4"/>
      <c r="H41" s="4"/>
      <c r="I41" s="4"/>
      <c r="J41" s="4"/>
      <c r="K41" s="4"/>
      <c r="L41" s="4"/>
    </row>
    <row r="42" spans="2:12">
      <c r="C42" s="2" t="s">
        <v>42</v>
      </c>
      <c r="D42" s="4">
        <v>7507</v>
      </c>
      <c r="E42" s="4">
        <v>6267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</row>
    <row r="43" spans="2:12">
      <c r="C43" s="2" t="s">
        <v>43</v>
      </c>
      <c r="D43" s="6">
        <f>(D42/5)/(141145)*1000</f>
        <v>10.63728789542669</v>
      </c>
      <c r="E43" s="6">
        <f t="shared" ref="E43:L43" si="10">(E42/5)/((D4+E4)/2)*1000</f>
        <v>8.2435307619708453</v>
      </c>
      <c r="F43" s="6">
        <f t="shared" si="10"/>
        <v>0</v>
      </c>
      <c r="G43" s="6">
        <f t="shared" si="10"/>
        <v>0</v>
      </c>
      <c r="H43" s="6">
        <f t="shared" si="10"/>
        <v>0</v>
      </c>
      <c r="I43" s="6">
        <f t="shared" si="10"/>
        <v>0</v>
      </c>
      <c r="J43" s="6">
        <f t="shared" si="10"/>
        <v>0</v>
      </c>
      <c r="K43" s="6">
        <f t="shared" si="10"/>
        <v>0</v>
      </c>
      <c r="L43" s="6">
        <f t="shared" si="10"/>
        <v>0</v>
      </c>
    </row>
    <row r="45" spans="2:12">
      <c r="F45" s="5"/>
      <c r="G45" s="5"/>
      <c r="H45" s="5"/>
      <c r="I45" s="5"/>
      <c r="J45" s="5"/>
      <c r="K45" s="5"/>
      <c r="L45" s="5"/>
    </row>
    <row r="46" spans="2:12">
      <c r="B46" s="3" t="s">
        <v>66</v>
      </c>
    </row>
    <row r="48" spans="2:12">
      <c r="C48" s="10" t="s">
        <v>65</v>
      </c>
    </row>
    <row r="49" spans="3:12">
      <c r="C49" s="1"/>
      <c r="D49" s="1">
        <v>2010</v>
      </c>
      <c r="E49" s="1">
        <v>2015</v>
      </c>
      <c r="F49" s="1">
        <v>2020</v>
      </c>
      <c r="G49" s="1">
        <v>2025</v>
      </c>
      <c r="H49" s="1">
        <v>2030</v>
      </c>
      <c r="I49" s="1">
        <v>2035</v>
      </c>
      <c r="J49" s="1">
        <v>2040</v>
      </c>
      <c r="K49" s="1">
        <v>2045</v>
      </c>
      <c r="L49" s="1">
        <v>2050</v>
      </c>
    </row>
    <row r="50" spans="3:12">
      <c r="C50" s="2" t="s">
        <v>44</v>
      </c>
      <c r="D50" s="4">
        <v>9135</v>
      </c>
      <c r="E50" s="4">
        <v>9951</v>
      </c>
      <c r="F50" s="4">
        <v>9019.4153108849823</v>
      </c>
      <c r="G50" s="4">
        <v>8906.1842088026897</v>
      </c>
      <c r="H50" s="4">
        <v>8974.153752262906</v>
      </c>
      <c r="I50" s="4">
        <v>8917.8530303123898</v>
      </c>
      <c r="J50" s="4">
        <v>8741.3172055962204</v>
      </c>
      <c r="K50" s="4">
        <v>8521.119149228587</v>
      </c>
      <c r="L50" s="4">
        <v>8199.9285120412751</v>
      </c>
    </row>
    <row r="51" spans="3:12">
      <c r="C51" s="2" t="s">
        <v>45</v>
      </c>
      <c r="D51" s="4">
        <v>9988</v>
      </c>
      <c r="E51" s="4">
        <v>9514</v>
      </c>
      <c r="F51" s="4">
        <v>9935.4969136068157</v>
      </c>
      <c r="G51" s="4">
        <v>9006.7857105557214</v>
      </c>
      <c r="H51" s="4">
        <v>8894.9491259615443</v>
      </c>
      <c r="I51" s="4">
        <v>8963.909266887702</v>
      </c>
      <c r="J51" s="4">
        <v>8908.5845538092326</v>
      </c>
      <c r="K51" s="4">
        <v>8732.9904184588559</v>
      </c>
      <c r="L51" s="4">
        <v>8513.6702111153463</v>
      </c>
    </row>
    <row r="52" spans="3:12">
      <c r="C52" s="2" t="s">
        <v>46</v>
      </c>
      <c r="D52" s="4">
        <v>10644</v>
      </c>
      <c r="E52" s="4">
        <v>10324</v>
      </c>
      <c r="F52" s="4">
        <v>9504.9268287445884</v>
      </c>
      <c r="G52" s="4">
        <v>9926.956300753689</v>
      </c>
      <c r="H52" s="4">
        <v>8999.8328381644969</v>
      </c>
      <c r="I52" s="4">
        <v>8888.7599953768695</v>
      </c>
      <c r="J52" s="4">
        <v>8958.241896217909</v>
      </c>
      <c r="K52" s="4">
        <v>8903.4167559620746</v>
      </c>
      <c r="L52" s="4">
        <v>8728.3337255505176</v>
      </c>
    </row>
    <row r="53" spans="3:12">
      <c r="C53" s="2" t="s">
        <v>47</v>
      </c>
      <c r="D53" s="4">
        <v>11247</v>
      </c>
      <c r="E53" s="4">
        <v>10489</v>
      </c>
      <c r="F53" s="4">
        <v>10305.211413376281</v>
      </c>
      <c r="G53" s="4">
        <v>9489.4467099683716</v>
      </c>
      <c r="H53" s="4">
        <v>9912.541853669054</v>
      </c>
      <c r="I53" s="4">
        <v>8988.123703005338</v>
      </c>
      <c r="J53" s="4">
        <v>8878.3328076770304</v>
      </c>
      <c r="K53" s="4">
        <v>8948.6830511237313</v>
      </c>
      <c r="L53" s="4">
        <v>8894.7216139920456</v>
      </c>
    </row>
    <row r="54" spans="3:12">
      <c r="C54" s="2" t="s">
        <v>48</v>
      </c>
      <c r="D54" s="4">
        <v>7758</v>
      </c>
      <c r="E54" s="4">
        <v>9193</v>
      </c>
      <c r="F54" s="4">
        <v>10439.20025035294</v>
      </c>
      <c r="G54" s="4">
        <v>10261.445490074719</v>
      </c>
      <c r="H54" s="4">
        <v>9453.934219429786</v>
      </c>
      <c r="I54" s="4">
        <v>9879.724523616027</v>
      </c>
      <c r="J54" s="4">
        <v>8961.453184525275</v>
      </c>
      <c r="K54" s="4">
        <v>8854.610336679325</v>
      </c>
      <c r="L54" s="4">
        <v>8927.0581688529965</v>
      </c>
    </row>
    <row r="55" spans="3:12">
      <c r="C55" s="2" t="s">
        <v>49</v>
      </c>
      <c r="D55" s="4">
        <v>7205</v>
      </c>
      <c r="E55" s="4">
        <v>8540</v>
      </c>
      <c r="F55" s="4">
        <v>9130.1945163471974</v>
      </c>
      <c r="G55" s="4">
        <v>10374.563934799746</v>
      </c>
      <c r="H55" s="4">
        <v>10205.029744498301</v>
      </c>
      <c r="I55" s="4">
        <v>9408.1680635419671</v>
      </c>
      <c r="J55" s="4">
        <v>9837.1428941348022</v>
      </c>
      <c r="K55" s="4">
        <v>8926.6778442159848</v>
      </c>
      <c r="L55" s="4">
        <v>8823.6540291020538</v>
      </c>
    </row>
    <row r="56" spans="3:12">
      <c r="C56" s="2" t="s">
        <v>50</v>
      </c>
      <c r="D56" s="4">
        <v>7687</v>
      </c>
      <c r="E56" s="4">
        <v>8738</v>
      </c>
      <c r="F56" s="4">
        <v>8484.0351346129464</v>
      </c>
      <c r="G56" s="4">
        <v>9074.4777761799705</v>
      </c>
      <c r="H56" s="4">
        <v>10317.230370096506</v>
      </c>
      <c r="I56" s="4">
        <v>10154.577466930001</v>
      </c>
      <c r="J56" s="4">
        <v>9366.5708287305679</v>
      </c>
      <c r="K56" s="4">
        <v>9797.8983645864209</v>
      </c>
      <c r="L56" s="4">
        <v>8894.3407532824349</v>
      </c>
    </row>
    <row r="57" spans="3:12">
      <c r="C57" s="2" t="s">
        <v>51</v>
      </c>
      <c r="D57" s="4">
        <v>10104</v>
      </c>
      <c r="E57" s="4">
        <v>8945</v>
      </c>
      <c r="F57" s="4">
        <v>8684.1228507579544</v>
      </c>
      <c r="G57" s="4">
        <v>8435.2358113621012</v>
      </c>
      <c r="H57" s="4">
        <v>9025.8860115898769</v>
      </c>
      <c r="I57" s="4">
        <v>10266.700418891707</v>
      </c>
      <c r="J57" s="4">
        <v>10109.215983826969</v>
      </c>
      <c r="K57" s="4">
        <v>9328.4230139053361</v>
      </c>
      <c r="L57" s="4">
        <v>9761.3408753817421</v>
      </c>
    </row>
    <row r="58" spans="3:12">
      <c r="C58" s="2" t="s">
        <v>52</v>
      </c>
      <c r="D58" s="4">
        <v>11164</v>
      </c>
      <c r="E58" s="4">
        <v>11071</v>
      </c>
      <c r="F58" s="4">
        <v>8879.5671628936143</v>
      </c>
      <c r="G58" s="4">
        <v>8625.8294606296113</v>
      </c>
      <c r="H58" s="4">
        <v>8382.4293432802842</v>
      </c>
      <c r="I58" s="4">
        <v>8973.0697978094504</v>
      </c>
      <c r="J58" s="4">
        <v>10210.988315995073</v>
      </c>
      <c r="K58" s="4">
        <v>10058.447124867926</v>
      </c>
      <c r="L58" s="4">
        <v>9285.1794093564567</v>
      </c>
    </row>
    <row r="59" spans="3:12">
      <c r="C59" s="2" t="s">
        <v>53</v>
      </c>
      <c r="D59" s="4">
        <v>12633</v>
      </c>
      <c r="E59" s="4">
        <v>11799</v>
      </c>
      <c r="F59" s="4">
        <v>10953.956850577135</v>
      </c>
      <c r="G59" s="4">
        <v>8793.5392322343396</v>
      </c>
      <c r="H59" s="4">
        <v>8548.866632783398</v>
      </c>
      <c r="I59" s="4">
        <v>8312.4093400261972</v>
      </c>
      <c r="J59" s="4">
        <v>8902.4898594416954</v>
      </c>
      <c r="K59" s="4">
        <v>10135.790805056808</v>
      </c>
      <c r="L59" s="4">
        <v>9989.3513618391553</v>
      </c>
    </row>
    <row r="60" spans="3:12">
      <c r="C60" s="2" t="s">
        <v>54</v>
      </c>
      <c r="D60" s="4">
        <v>11255</v>
      </c>
      <c r="E60" s="4">
        <v>13006</v>
      </c>
      <c r="F60" s="4">
        <v>11599.541808425616</v>
      </c>
      <c r="G60" s="4">
        <v>10782.119794559076</v>
      </c>
      <c r="H60" s="4">
        <v>8667.0696597309761</v>
      </c>
      <c r="I60" s="4">
        <v>8435.2336316771598</v>
      </c>
      <c r="J60" s="4">
        <v>8208.5538213614545</v>
      </c>
      <c r="K60" s="4">
        <v>8797.2891570474385</v>
      </c>
      <c r="L60" s="4">
        <v>10023.280913332592</v>
      </c>
    </row>
    <row r="61" spans="3:12">
      <c r="C61" s="2" t="s">
        <v>55</v>
      </c>
      <c r="D61" s="4">
        <v>10046</v>
      </c>
      <c r="E61" s="4">
        <v>11385</v>
      </c>
      <c r="F61" s="4">
        <v>12657.858248761948</v>
      </c>
      <c r="G61" s="4">
        <v>11309.862026259041</v>
      </c>
      <c r="H61" s="4">
        <v>10532.931857256841</v>
      </c>
      <c r="I61" s="4">
        <v>8482.9257019911784</v>
      </c>
      <c r="J61" s="4">
        <v>8268.8138278322622</v>
      </c>
      <c r="K61" s="4">
        <v>8055.5544541111794</v>
      </c>
      <c r="L61" s="4">
        <v>8641.7599526661215</v>
      </c>
    </row>
    <row r="62" spans="3:12">
      <c r="C62" s="2" t="s">
        <v>56</v>
      </c>
      <c r="D62" s="4">
        <v>8648</v>
      </c>
      <c r="E62" s="4">
        <v>9996</v>
      </c>
      <c r="F62" s="4">
        <v>10917.459399771677</v>
      </c>
      <c r="G62" s="4">
        <v>12175.314164813974</v>
      </c>
      <c r="H62" s="4">
        <v>10908.639484593396</v>
      </c>
      <c r="I62" s="4">
        <v>10186.318212471033</v>
      </c>
      <c r="J62" s="4">
        <v>8225.0477558821585</v>
      </c>
      <c r="K62" s="4">
        <v>8034.0769365170436</v>
      </c>
      <c r="L62" s="4">
        <v>7838.7159478069671</v>
      </c>
    </row>
    <row r="63" spans="3:12">
      <c r="C63" s="2" t="s">
        <v>57</v>
      </c>
      <c r="D63" s="4">
        <v>6473</v>
      </c>
      <c r="E63" s="4">
        <v>8406</v>
      </c>
      <c r="F63" s="4">
        <v>9356.1573344827739</v>
      </c>
      <c r="G63" s="4">
        <v>10267.927109536005</v>
      </c>
      <c r="H63" s="4">
        <v>11503.318519446855</v>
      </c>
      <c r="I63" s="4">
        <v>10346.279886789176</v>
      </c>
      <c r="J63" s="4">
        <v>9696.2243159113441</v>
      </c>
      <c r="K63" s="4">
        <v>7856.6674420804375</v>
      </c>
      <c r="L63" s="4">
        <v>7696.4912542829852</v>
      </c>
    </row>
    <row r="64" spans="3:12">
      <c r="C64" s="2" t="s">
        <v>58</v>
      </c>
      <c r="D64" s="4">
        <v>5203</v>
      </c>
      <c r="E64" s="4">
        <v>5925</v>
      </c>
      <c r="F64" s="4">
        <v>7553.0599466177755</v>
      </c>
      <c r="G64" s="4">
        <v>8471.0656976541068</v>
      </c>
      <c r="H64" s="4">
        <v>9362.5667380756786</v>
      </c>
      <c r="I64" s="4">
        <v>10555.610473248886</v>
      </c>
      <c r="J64" s="4">
        <v>9543.6065243135581</v>
      </c>
      <c r="K64" s="4">
        <v>8987.1430410864195</v>
      </c>
      <c r="L64" s="4">
        <v>7317.7751475933137</v>
      </c>
    </row>
    <row r="65" spans="3:12">
      <c r="C65" s="2" t="s">
        <v>59</v>
      </c>
      <c r="D65" s="4">
        <v>3725</v>
      </c>
      <c r="E65" s="4">
        <v>4500</v>
      </c>
      <c r="F65" s="4">
        <v>4993.8728715629368</v>
      </c>
      <c r="G65" s="4">
        <v>6426.9593551198777</v>
      </c>
      <c r="H65" s="4">
        <v>7286.3448653107134</v>
      </c>
      <c r="I65" s="4">
        <v>8130.2250470304461</v>
      </c>
      <c r="J65" s="4">
        <v>9243.7823717364554</v>
      </c>
      <c r="K65" s="4">
        <v>8414.4114731289137</v>
      </c>
      <c r="L65" s="4">
        <v>7976.3434382523956</v>
      </c>
    </row>
    <row r="66" spans="3:12">
      <c r="C66" s="2" t="s">
        <v>60</v>
      </c>
      <c r="D66" s="4">
        <v>2284</v>
      </c>
      <c r="E66" s="4">
        <v>2863</v>
      </c>
      <c r="F66" s="4">
        <v>3419.0741181032045</v>
      </c>
      <c r="G66" s="4">
        <v>3854.7935183936884</v>
      </c>
      <c r="H66" s="4">
        <v>5025.1010779466433</v>
      </c>
      <c r="I66" s="4">
        <v>5776.3317933336339</v>
      </c>
      <c r="J66" s="4">
        <v>6524.2260012967527</v>
      </c>
      <c r="K66" s="4">
        <v>7496.7079028465323</v>
      </c>
      <c r="L66" s="4">
        <v>6885.3113948582177</v>
      </c>
    </row>
    <row r="67" spans="3:12">
      <c r="C67" s="2" t="s">
        <v>61</v>
      </c>
      <c r="D67" s="4">
        <v>1923</v>
      </c>
      <c r="E67" s="4">
        <v>2326</v>
      </c>
      <c r="F67" s="4">
        <v>2755.6511562899805</v>
      </c>
      <c r="G67" s="4">
        <v>3324.9339370188573</v>
      </c>
      <c r="H67" s="4">
        <v>3924.8602974574296</v>
      </c>
      <c r="I67" s="4">
        <v>4956.4264288954391</v>
      </c>
      <c r="J67" s="4">
        <v>6022.1239283976029</v>
      </c>
      <c r="K67" s="4">
        <v>7124.136042960019</v>
      </c>
      <c r="L67" s="4">
        <v>8396.122274700454</v>
      </c>
    </row>
    <row r="68" spans="3:12">
      <c r="C68" s="2" t="s">
        <v>62</v>
      </c>
      <c r="D68" s="4">
        <v>147122</v>
      </c>
      <c r="E68" s="4">
        <v>156971</v>
      </c>
      <c r="F68" s="4">
        <v>158588.80211617029</v>
      </c>
      <c r="G68" s="4">
        <v>159507.44023871556</v>
      </c>
      <c r="H68" s="4">
        <v>159925.68639155463</v>
      </c>
      <c r="I68" s="4">
        <v>159622.6467818346</v>
      </c>
      <c r="J68" s="4">
        <v>158606.71607668634</v>
      </c>
      <c r="K68" s="4">
        <v>156974.04331386302</v>
      </c>
      <c r="L68" s="4">
        <v>154793.37898400708</v>
      </c>
    </row>
    <row r="69" spans="3:12">
      <c r="D69" s="4"/>
      <c r="E69" s="4"/>
      <c r="F69" s="4"/>
      <c r="G69" s="4"/>
      <c r="H69" s="4"/>
      <c r="I69" s="4"/>
      <c r="J69" s="4"/>
      <c r="K69" s="4"/>
      <c r="L69" s="4"/>
    </row>
    <row r="70" spans="3:12">
      <c r="C70" s="2" t="s">
        <v>67</v>
      </c>
      <c r="D70" s="4">
        <f>SUM(D50:D52)</f>
        <v>29767</v>
      </c>
      <c r="E70" s="4">
        <f t="shared" ref="E70:L70" si="11">SUM(E50:E52)</f>
        <v>29789</v>
      </c>
      <c r="F70" s="4">
        <f t="shared" si="11"/>
        <v>28459.839053236385</v>
      </c>
      <c r="G70" s="4">
        <f t="shared" si="11"/>
        <v>27839.926220112098</v>
      </c>
      <c r="H70" s="4">
        <f t="shared" si="11"/>
        <v>26868.935716388947</v>
      </c>
      <c r="I70" s="4">
        <f t="shared" si="11"/>
        <v>26770.522292576959</v>
      </c>
      <c r="J70" s="4">
        <f t="shared" si="11"/>
        <v>26608.14365562336</v>
      </c>
      <c r="K70" s="4">
        <f t="shared" si="11"/>
        <v>26157.526323649516</v>
      </c>
      <c r="L70" s="4">
        <f t="shared" si="11"/>
        <v>25441.932448707139</v>
      </c>
    </row>
    <row r="71" spans="3:12">
      <c r="C71" s="2" t="s">
        <v>68</v>
      </c>
      <c r="D71" s="4">
        <f>SUM(D53:D62)</f>
        <v>97747</v>
      </c>
      <c r="E71" s="4">
        <f t="shared" ref="E71:L71" si="12">SUM(E53:E62)</f>
        <v>103162</v>
      </c>
      <c r="F71" s="4">
        <f t="shared" si="12"/>
        <v>102051.14763587728</v>
      </c>
      <c r="G71" s="4">
        <f t="shared" si="12"/>
        <v>99321.834400880951</v>
      </c>
      <c r="H71" s="4">
        <f t="shared" si="12"/>
        <v>95954.559176928422</v>
      </c>
      <c r="I71" s="4">
        <f t="shared" si="12"/>
        <v>93087.250859960041</v>
      </c>
      <c r="J71" s="4">
        <f t="shared" si="12"/>
        <v>90968.60927940729</v>
      </c>
      <c r="K71" s="4">
        <f t="shared" si="12"/>
        <v>90937.451088111193</v>
      </c>
      <c r="L71" s="4">
        <f t="shared" si="12"/>
        <v>91079.40302561257</v>
      </c>
    </row>
    <row r="72" spans="3:12">
      <c r="C72" s="2" t="s">
        <v>69</v>
      </c>
      <c r="D72" s="4">
        <f>SUM(D63:D67)</f>
        <v>19608</v>
      </c>
      <c r="E72" s="4">
        <f t="shared" ref="E72:L72" si="13">SUM(E63:E67)</f>
        <v>24020</v>
      </c>
      <c r="F72" s="4">
        <f t="shared" si="13"/>
        <v>28077.81542705667</v>
      </c>
      <c r="G72" s="4">
        <f t="shared" si="13"/>
        <v>32345.679617722537</v>
      </c>
      <c r="H72" s="4">
        <f t="shared" si="13"/>
        <v>37102.19149823732</v>
      </c>
      <c r="I72" s="4">
        <f t="shared" si="13"/>
        <v>39764.873629297581</v>
      </c>
      <c r="J72" s="4">
        <f t="shared" si="13"/>
        <v>41029.963141655709</v>
      </c>
      <c r="K72" s="4">
        <f t="shared" si="13"/>
        <v>39879.065902102317</v>
      </c>
      <c r="L72" s="4">
        <f t="shared" si="13"/>
        <v>38272.04350968737</v>
      </c>
    </row>
    <row r="74" spans="3:12">
      <c r="C74" s="10" t="s">
        <v>63</v>
      </c>
    </row>
    <row r="75" spans="3:12">
      <c r="C75" s="1"/>
      <c r="D75" s="1">
        <v>2010</v>
      </c>
      <c r="E75" s="1">
        <v>2015</v>
      </c>
      <c r="F75" s="1">
        <v>2020</v>
      </c>
      <c r="G75" s="1">
        <v>2025</v>
      </c>
      <c r="H75" s="1">
        <v>2030</v>
      </c>
      <c r="I75" s="1">
        <v>2035</v>
      </c>
      <c r="J75" s="1">
        <v>2040</v>
      </c>
      <c r="K75" s="1">
        <v>2045</v>
      </c>
      <c r="L75" s="1">
        <v>2050</v>
      </c>
    </row>
    <row r="76" spans="3:12">
      <c r="C76" s="2" t="s">
        <v>44</v>
      </c>
      <c r="D76" s="4">
        <v>4726</v>
      </c>
      <c r="E76" s="4">
        <v>5087</v>
      </c>
      <c r="F76" s="4">
        <v>4636.2774540426035</v>
      </c>
      <c r="G76" s="4">
        <v>4579.0349199611328</v>
      </c>
      <c r="H76" s="4">
        <v>4614.9973827882859</v>
      </c>
      <c r="I76" s="4">
        <v>4586.8862163760768</v>
      </c>
      <c r="J76" s="4">
        <v>4496.5218172390678</v>
      </c>
      <c r="K76" s="4">
        <v>4383.4929016733604</v>
      </c>
      <c r="L76" s="4">
        <v>4218.3714663813471</v>
      </c>
    </row>
    <row r="77" spans="3:12">
      <c r="C77" s="2" t="s">
        <v>45</v>
      </c>
      <c r="D77" s="4">
        <v>5139</v>
      </c>
      <c r="E77" s="4">
        <v>4864</v>
      </c>
      <c r="F77" s="4">
        <v>5077.4082753207131</v>
      </c>
      <c r="G77" s="4">
        <v>4628.4747962239881</v>
      </c>
      <c r="H77" s="4">
        <v>4572.1514040186821</v>
      </c>
      <c r="I77" s="4">
        <v>4608.7648972778461</v>
      </c>
      <c r="J77" s="4">
        <v>4581.2787873070829</v>
      </c>
      <c r="K77" s="4">
        <v>4491.5080744585639</v>
      </c>
      <c r="L77" s="4">
        <v>4379.0222351840875</v>
      </c>
    </row>
    <row r="78" spans="3:12">
      <c r="C78" s="2" t="s">
        <v>46</v>
      </c>
      <c r="D78" s="4">
        <v>5442</v>
      </c>
      <c r="E78" s="4">
        <v>5301</v>
      </c>
      <c r="F78" s="4">
        <v>4858.2916468196454</v>
      </c>
      <c r="G78" s="4">
        <v>5072.0753058028513</v>
      </c>
      <c r="H78" s="4">
        <v>4624.1628605332844</v>
      </c>
      <c r="I78" s="4">
        <v>4568.3585655632805</v>
      </c>
      <c r="J78" s="4">
        <v>4605.317059366711</v>
      </c>
      <c r="K78" s="4">
        <v>4578.1494922126385</v>
      </c>
      <c r="L78" s="4">
        <v>4488.6862243452324</v>
      </c>
    </row>
    <row r="79" spans="3:12">
      <c r="C79" s="2" t="s">
        <v>47</v>
      </c>
      <c r="D79" s="4">
        <v>5676</v>
      </c>
      <c r="E79" s="4">
        <v>5328</v>
      </c>
      <c r="F79" s="4">
        <v>5287.0476786707195</v>
      </c>
      <c r="G79" s="4">
        <v>4846.9237108943671</v>
      </c>
      <c r="H79" s="4">
        <v>5061.6004111624334</v>
      </c>
      <c r="I79" s="4">
        <v>4615.7278969587205</v>
      </c>
      <c r="J79" s="4">
        <v>4560.9005703306384</v>
      </c>
      <c r="K79" s="4">
        <v>4598.5198997649386</v>
      </c>
      <c r="L79" s="4">
        <v>4571.9966482160116</v>
      </c>
    </row>
    <row r="80" spans="3:12">
      <c r="C80" s="2" t="s">
        <v>48</v>
      </c>
      <c r="D80" s="4">
        <v>3794</v>
      </c>
      <c r="E80" s="4">
        <v>4515</v>
      </c>
      <c r="F80" s="4">
        <v>5286.3716969730267</v>
      </c>
      <c r="G80" s="4">
        <v>5250.5986084631131</v>
      </c>
      <c r="H80" s="4">
        <v>4817.6669028616052</v>
      </c>
      <c r="I80" s="4">
        <v>5034.8242260086517</v>
      </c>
      <c r="J80" s="4">
        <v>4594.0925470920283</v>
      </c>
      <c r="K80" s="4">
        <v>4541.7810818082598</v>
      </c>
      <c r="L80" s="4">
        <v>4581.188281751507</v>
      </c>
    </row>
    <row r="81" spans="3:12">
      <c r="C81" s="2" t="s">
        <v>49</v>
      </c>
      <c r="D81" s="4">
        <v>3129</v>
      </c>
      <c r="E81" s="4">
        <v>3902</v>
      </c>
      <c r="F81" s="4">
        <v>4462.3356013952889</v>
      </c>
      <c r="G81" s="4">
        <v>5232.0876445823205</v>
      </c>
      <c r="H81" s="4">
        <v>5203.5085181253344</v>
      </c>
      <c r="I81" s="4">
        <v>4779.9210629305344</v>
      </c>
      <c r="J81" s="4">
        <v>5000.0195737591876</v>
      </c>
      <c r="K81" s="4">
        <v>4565.8375755716525</v>
      </c>
      <c r="L81" s="4">
        <v>4516.7983423838605</v>
      </c>
    </row>
    <row r="82" spans="3:12">
      <c r="C82" s="2" t="s">
        <v>50</v>
      </c>
      <c r="D82" s="4">
        <v>3240</v>
      </c>
      <c r="E82" s="4">
        <v>3751</v>
      </c>
      <c r="F82" s="4">
        <v>3858.4018275640983</v>
      </c>
      <c r="G82" s="4">
        <v>4418.222792374765</v>
      </c>
      <c r="H82" s="4">
        <v>5186.6875622808384</v>
      </c>
      <c r="I82" s="4">
        <v>5163.8901968299488</v>
      </c>
      <c r="J82" s="4">
        <v>4747.6650482977702</v>
      </c>
      <c r="K82" s="4">
        <v>4969.8938730536165</v>
      </c>
      <c r="L82" s="4">
        <v>4541.1600865369282</v>
      </c>
    </row>
    <row r="83" spans="3:12">
      <c r="C83" s="2" t="s">
        <v>51</v>
      </c>
      <c r="D83" s="4">
        <v>4444</v>
      </c>
      <c r="E83" s="4">
        <v>3843</v>
      </c>
      <c r="F83" s="4">
        <v>3713.7787031441471</v>
      </c>
      <c r="G83" s="4">
        <v>3824.1131879862651</v>
      </c>
      <c r="H83" s="4">
        <v>4383.3368008016732</v>
      </c>
      <c r="I83" s="4">
        <v>5150.3345793417766</v>
      </c>
      <c r="J83" s="4">
        <v>5131.4535537012789</v>
      </c>
      <c r="K83" s="4">
        <v>4720.7283286983456</v>
      </c>
      <c r="L83" s="4">
        <v>4944.3213934717587</v>
      </c>
    </row>
    <row r="84" spans="3:12">
      <c r="C84" s="2" t="s">
        <v>52</v>
      </c>
      <c r="D84" s="4">
        <v>4907</v>
      </c>
      <c r="E84" s="4">
        <v>4909</v>
      </c>
      <c r="F84" s="4">
        <v>3801.4863247845133</v>
      </c>
      <c r="G84" s="4">
        <v>3677.4457607627469</v>
      </c>
      <c r="H84" s="4">
        <v>3790.5095923323292</v>
      </c>
      <c r="I84" s="4">
        <v>4348.7399594123044</v>
      </c>
      <c r="J84" s="4">
        <v>5113.4996770120333</v>
      </c>
      <c r="K84" s="4">
        <v>5097.9782023792341</v>
      </c>
      <c r="L84" s="4">
        <v>4692.5036632071442</v>
      </c>
    </row>
    <row r="85" spans="3:12">
      <c r="C85" s="2" t="s">
        <v>53</v>
      </c>
      <c r="D85" s="4">
        <v>5469</v>
      </c>
      <c r="E85" s="4">
        <v>5224</v>
      </c>
      <c r="F85" s="4">
        <v>4837.1964275766913</v>
      </c>
      <c r="G85" s="4">
        <v>3750.6728944364509</v>
      </c>
      <c r="H85" s="4">
        <v>3632.8596524135905</v>
      </c>
      <c r="I85" s="4">
        <v>3748.8416620819289</v>
      </c>
      <c r="J85" s="4">
        <v>4305.0451113807976</v>
      </c>
      <c r="K85" s="4">
        <v>5066.2046025117224</v>
      </c>
      <c r="L85" s="4">
        <v>5054.4053782415585</v>
      </c>
    </row>
    <row r="86" spans="3:12">
      <c r="C86" s="2" t="s">
        <v>54</v>
      </c>
      <c r="D86" s="4">
        <v>4925</v>
      </c>
      <c r="E86" s="4">
        <v>5646</v>
      </c>
      <c r="F86" s="4">
        <v>5106.1656697433218</v>
      </c>
      <c r="G86" s="4">
        <v>4736.9105446526828</v>
      </c>
      <c r="H86" s="4">
        <v>3679.7335597907386</v>
      </c>
      <c r="I86" s="4">
        <v>3570.1765863689338</v>
      </c>
      <c r="J86" s="4">
        <v>3689.3926838508569</v>
      </c>
      <c r="K86" s="4">
        <v>4241.8762422647769</v>
      </c>
      <c r="L86" s="4">
        <v>4997.1378842377198</v>
      </c>
    </row>
    <row r="87" spans="3:12">
      <c r="C87" s="2" t="s">
        <v>55</v>
      </c>
      <c r="D87" s="4">
        <v>4466</v>
      </c>
      <c r="E87" s="4">
        <v>4963</v>
      </c>
      <c r="F87" s="4">
        <v>5446.743892103279</v>
      </c>
      <c r="G87" s="4">
        <v>4939.7913157114508</v>
      </c>
      <c r="H87" s="4">
        <v>4595.4016776369763</v>
      </c>
      <c r="I87" s="4">
        <v>3578.9326478065877</v>
      </c>
      <c r="J87" s="4">
        <v>3479.8584812155241</v>
      </c>
      <c r="K87" s="4">
        <v>3602.6141181555754</v>
      </c>
      <c r="L87" s="4">
        <v>4148.7431351240366</v>
      </c>
    </row>
    <row r="88" spans="3:12">
      <c r="C88" s="2" t="s">
        <v>56</v>
      </c>
      <c r="D88" s="4">
        <v>3883</v>
      </c>
      <c r="E88" s="4">
        <v>4381</v>
      </c>
      <c r="F88" s="4">
        <v>4696.0108421955565</v>
      </c>
      <c r="G88" s="4">
        <v>5175.0212080365845</v>
      </c>
      <c r="H88" s="4">
        <v>4712.8126454903668</v>
      </c>
      <c r="I88" s="4">
        <v>4400.8082873159165</v>
      </c>
      <c r="J88" s="4">
        <v>3438.3518053345392</v>
      </c>
      <c r="K88" s="4">
        <v>3352.214388659128</v>
      </c>
      <c r="L88" s="4">
        <v>3478.7071396142401</v>
      </c>
    </row>
    <row r="89" spans="3:12">
      <c r="C89" s="2" t="s">
        <v>57</v>
      </c>
      <c r="D89" s="4">
        <v>2848</v>
      </c>
      <c r="E89" s="4">
        <v>3724</v>
      </c>
      <c r="F89" s="4">
        <v>4020.0857837044832</v>
      </c>
      <c r="G89" s="4">
        <v>4335.5636226321576</v>
      </c>
      <c r="H89" s="4">
        <v>4807.2381829994556</v>
      </c>
      <c r="I89" s="4">
        <v>4402.5050274228979</v>
      </c>
      <c r="J89" s="4">
        <v>4130.663746025637</v>
      </c>
      <c r="K89" s="4">
        <v>3240.2813167136733</v>
      </c>
      <c r="L89" s="4">
        <v>3170.2789494672543</v>
      </c>
    </row>
    <row r="90" spans="3:12">
      <c r="C90" s="2" t="s">
        <v>58</v>
      </c>
      <c r="D90" s="4">
        <v>2268</v>
      </c>
      <c r="E90" s="4">
        <v>2488</v>
      </c>
      <c r="F90" s="4">
        <v>3252.3941456574448</v>
      </c>
      <c r="G90" s="4">
        <v>3542.2485002517046</v>
      </c>
      <c r="H90" s="4">
        <v>3854.6396965907902</v>
      </c>
      <c r="I90" s="4">
        <v>4309.2214891238036</v>
      </c>
      <c r="J90" s="4">
        <v>3974.0806385185192</v>
      </c>
      <c r="K90" s="4">
        <v>3750.7423036491946</v>
      </c>
      <c r="L90" s="4">
        <v>2957.5462267006269</v>
      </c>
    </row>
    <row r="91" spans="3:12">
      <c r="C91" s="2" t="s">
        <v>59</v>
      </c>
      <c r="D91" s="4">
        <v>1589</v>
      </c>
      <c r="E91" s="4">
        <v>1889</v>
      </c>
      <c r="F91" s="4">
        <v>2011.1313158342862</v>
      </c>
      <c r="G91" s="4">
        <v>2661.4900430317671</v>
      </c>
      <c r="H91" s="4">
        <v>2935.3426920441975</v>
      </c>
      <c r="I91" s="4">
        <v>3231.5106644992693</v>
      </c>
      <c r="J91" s="4">
        <v>3648.7037586841097</v>
      </c>
      <c r="K91" s="4">
        <v>3393.4270315408535</v>
      </c>
      <c r="L91" s="4">
        <v>3226.6670492955514</v>
      </c>
    </row>
    <row r="92" spans="3:12">
      <c r="C92" s="2" t="s">
        <v>60</v>
      </c>
      <c r="D92" s="4">
        <v>884</v>
      </c>
      <c r="E92" s="4">
        <v>1158</v>
      </c>
      <c r="F92" s="4">
        <v>1355.1625242170601</v>
      </c>
      <c r="G92" s="4">
        <v>1465.5261045614147</v>
      </c>
      <c r="H92" s="4">
        <v>1971.4564824410215</v>
      </c>
      <c r="I92" s="4">
        <v>2207.9178092550969</v>
      </c>
      <c r="J92" s="4">
        <v>2463.2332790734749</v>
      </c>
      <c r="K92" s="4">
        <v>2813.0187184481179</v>
      </c>
      <c r="L92" s="4">
        <v>2642.8346564656704</v>
      </c>
    </row>
    <row r="93" spans="3:12">
      <c r="C93" s="2" t="s">
        <v>61</v>
      </c>
      <c r="D93" s="4">
        <v>600</v>
      </c>
      <c r="E93" s="4">
        <v>740</v>
      </c>
      <c r="F93" s="4">
        <v>943.69063196943773</v>
      </c>
      <c r="G93" s="4">
        <v>1157.7863682216152</v>
      </c>
      <c r="H93" s="4">
        <v>1340.0570842482744</v>
      </c>
      <c r="I93" s="4">
        <v>1714.8096304224966</v>
      </c>
      <c r="J93" s="4">
        <v>2056.0103945806623</v>
      </c>
      <c r="K93" s="4">
        <v>2393.4436370240387</v>
      </c>
      <c r="L93" s="4">
        <v>2783.4830777223146</v>
      </c>
    </row>
    <row r="94" spans="3:12">
      <c r="C94" s="2" t="s">
        <v>62</v>
      </c>
      <c r="D94" s="4">
        <v>67429</v>
      </c>
      <c r="E94" s="4">
        <v>71713</v>
      </c>
      <c r="F94" s="4">
        <v>72649.98044171631</v>
      </c>
      <c r="G94" s="4">
        <v>73293.987328587376</v>
      </c>
      <c r="H94" s="4">
        <v>73784.163108559878</v>
      </c>
      <c r="I94" s="4">
        <v>74022.171404996072</v>
      </c>
      <c r="J94" s="4">
        <v>74016.088532769907</v>
      </c>
      <c r="K94" s="4">
        <v>73801.711788587694</v>
      </c>
      <c r="L94" s="4">
        <v>73393.851838346833</v>
      </c>
    </row>
    <row r="95" spans="3:12">
      <c r="D95" s="4"/>
      <c r="E95" s="4"/>
      <c r="F95" s="4"/>
      <c r="G95" s="4"/>
      <c r="H95" s="4"/>
      <c r="I95" s="4"/>
      <c r="J95" s="4"/>
      <c r="K95" s="4"/>
      <c r="L95" s="4"/>
    </row>
    <row r="96" spans="3:12">
      <c r="C96" s="2" t="s">
        <v>67</v>
      </c>
      <c r="D96" s="4">
        <f>SUM(D76:D78)</f>
        <v>15307</v>
      </c>
      <c r="E96" s="4">
        <f t="shared" ref="E96:L96" si="14">SUM(E76:E78)</f>
        <v>15252</v>
      </c>
      <c r="F96" s="4">
        <f t="shared" si="14"/>
        <v>14571.977376182962</v>
      </c>
      <c r="G96" s="4">
        <f t="shared" si="14"/>
        <v>14279.585021987972</v>
      </c>
      <c r="H96" s="4">
        <f t="shared" si="14"/>
        <v>13811.311647340252</v>
      </c>
      <c r="I96" s="4">
        <f t="shared" si="14"/>
        <v>13764.009679217204</v>
      </c>
      <c r="J96" s="4">
        <f t="shared" si="14"/>
        <v>13683.117663912863</v>
      </c>
      <c r="K96" s="4">
        <f t="shared" si="14"/>
        <v>13453.150468344562</v>
      </c>
      <c r="L96" s="4">
        <f t="shared" si="14"/>
        <v>13086.079925910666</v>
      </c>
    </row>
    <row r="97" spans="3:12">
      <c r="C97" s="2" t="s">
        <v>68</v>
      </c>
      <c r="D97" s="4">
        <f>SUM(D79:D88)</f>
        <v>43933</v>
      </c>
      <c r="E97" s="4">
        <f t="shared" ref="E97:L97" si="15">SUM(E79:E88)</f>
        <v>46462</v>
      </c>
      <c r="F97" s="4">
        <f t="shared" si="15"/>
        <v>46495.538664150648</v>
      </c>
      <c r="G97" s="4">
        <f t="shared" si="15"/>
        <v>45851.787667900746</v>
      </c>
      <c r="H97" s="4">
        <f t="shared" si="15"/>
        <v>45064.117322895887</v>
      </c>
      <c r="I97" s="4">
        <f t="shared" si="15"/>
        <v>44392.197105055297</v>
      </c>
      <c r="J97" s="4">
        <f t="shared" si="15"/>
        <v>44060.279051974656</v>
      </c>
      <c r="K97" s="4">
        <f t="shared" si="15"/>
        <v>44757.648312867255</v>
      </c>
      <c r="L97" s="4">
        <f t="shared" si="15"/>
        <v>45526.961952784768</v>
      </c>
    </row>
    <row r="98" spans="3:12">
      <c r="C98" s="2" t="s">
        <v>69</v>
      </c>
      <c r="D98" s="4">
        <f>SUM(D89:D93)</f>
        <v>8189</v>
      </c>
      <c r="E98" s="4">
        <f t="shared" ref="E98:L98" si="16">SUM(E89:E93)</f>
        <v>9999</v>
      </c>
      <c r="F98" s="4">
        <f t="shared" si="16"/>
        <v>11582.464401382711</v>
      </c>
      <c r="G98" s="4">
        <f t="shared" si="16"/>
        <v>13162.61463869866</v>
      </c>
      <c r="H98" s="4">
        <f t="shared" si="16"/>
        <v>14908.734138323738</v>
      </c>
      <c r="I98" s="4">
        <f t="shared" si="16"/>
        <v>15865.964620723564</v>
      </c>
      <c r="J98" s="4">
        <f t="shared" si="16"/>
        <v>16272.691816882403</v>
      </c>
      <c r="K98" s="4">
        <f t="shared" si="16"/>
        <v>15590.913007375879</v>
      </c>
      <c r="L98" s="4">
        <f t="shared" si="16"/>
        <v>14780.809959651418</v>
      </c>
    </row>
    <row r="100" spans="3:12">
      <c r="C100" s="10" t="s">
        <v>64</v>
      </c>
    </row>
    <row r="101" spans="3:12">
      <c r="C101" s="1"/>
      <c r="D101" s="1">
        <v>2010</v>
      </c>
      <c r="E101" s="1">
        <v>2015</v>
      </c>
      <c r="F101" s="1">
        <v>2020</v>
      </c>
      <c r="G101" s="1">
        <v>2025</v>
      </c>
      <c r="H101" s="1">
        <v>2030</v>
      </c>
      <c r="I101" s="1">
        <v>2035</v>
      </c>
      <c r="J101" s="1">
        <v>2040</v>
      </c>
      <c r="K101" s="1">
        <v>2045</v>
      </c>
      <c r="L101" s="1">
        <v>2050</v>
      </c>
    </row>
    <row r="102" spans="3:12">
      <c r="C102" s="2" t="s">
        <v>44</v>
      </c>
      <c r="D102" s="4">
        <v>4409</v>
      </c>
      <c r="E102" s="4">
        <v>4864</v>
      </c>
      <c r="F102" s="4">
        <v>4383.1378568423797</v>
      </c>
      <c r="G102" s="4">
        <v>4327.149288841556</v>
      </c>
      <c r="H102" s="4">
        <v>4359.1563694746201</v>
      </c>
      <c r="I102" s="4">
        <v>4330.966813936313</v>
      </c>
      <c r="J102" s="4">
        <v>4244.7953883571518</v>
      </c>
      <c r="K102" s="4">
        <v>4137.6262475552267</v>
      </c>
      <c r="L102" s="4">
        <v>3981.5570456599271</v>
      </c>
    </row>
    <row r="103" spans="3:12">
      <c r="C103" s="2" t="s">
        <v>45</v>
      </c>
      <c r="D103" s="4">
        <v>4849</v>
      </c>
      <c r="E103" s="4">
        <v>4650</v>
      </c>
      <c r="F103" s="4">
        <v>4858.0886382861027</v>
      </c>
      <c r="G103" s="4">
        <v>4378.3109143317333</v>
      </c>
      <c r="H103" s="4">
        <v>4322.7977219428622</v>
      </c>
      <c r="I103" s="4">
        <v>4355.1443696098549</v>
      </c>
      <c r="J103" s="4">
        <v>4327.3057665021506</v>
      </c>
      <c r="K103" s="4">
        <v>4241.4823440002911</v>
      </c>
      <c r="L103" s="4">
        <v>4134.6479759312597</v>
      </c>
    </row>
    <row r="104" spans="3:12">
      <c r="C104" s="2" t="s">
        <v>46</v>
      </c>
      <c r="D104" s="4">
        <v>5202</v>
      </c>
      <c r="E104" s="4">
        <v>5023</v>
      </c>
      <c r="F104" s="4">
        <v>4646.6351819249421</v>
      </c>
      <c r="G104" s="4">
        <v>4854.8809949508386</v>
      </c>
      <c r="H104" s="4">
        <v>4375.6699776312116</v>
      </c>
      <c r="I104" s="4">
        <v>4320.4014298135899</v>
      </c>
      <c r="J104" s="4">
        <v>4352.9248368511981</v>
      </c>
      <c r="K104" s="4">
        <v>4325.2672637494361</v>
      </c>
      <c r="L104" s="4">
        <v>4239.6475012052861</v>
      </c>
    </row>
    <row r="105" spans="3:12">
      <c r="C105" s="2" t="s">
        <v>47</v>
      </c>
      <c r="D105" s="4">
        <v>5571</v>
      </c>
      <c r="E105" s="4">
        <v>5161</v>
      </c>
      <c r="F105" s="4">
        <v>5018.1637347055603</v>
      </c>
      <c r="G105" s="4">
        <v>4642.5229990740045</v>
      </c>
      <c r="H105" s="4">
        <v>4850.9414425066207</v>
      </c>
      <c r="I105" s="4">
        <v>4372.3958060466166</v>
      </c>
      <c r="J105" s="4">
        <v>4317.4322373463929</v>
      </c>
      <c r="K105" s="4">
        <v>4350.1631513587936</v>
      </c>
      <c r="L105" s="4">
        <v>4322.7249657760331</v>
      </c>
    </row>
    <row r="106" spans="3:12">
      <c r="C106" s="2" t="s">
        <v>48</v>
      </c>
      <c r="D106" s="4">
        <v>3964</v>
      </c>
      <c r="E106" s="4">
        <v>4678</v>
      </c>
      <c r="F106" s="4">
        <v>5152.8285533799144</v>
      </c>
      <c r="G106" s="4">
        <v>5010.8468816116065</v>
      </c>
      <c r="H106" s="4">
        <v>4636.2673165681817</v>
      </c>
      <c r="I106" s="4">
        <v>4844.9002976073762</v>
      </c>
      <c r="J106" s="4">
        <v>4367.3606374332476</v>
      </c>
      <c r="K106" s="4">
        <v>4312.8292548710642</v>
      </c>
      <c r="L106" s="4">
        <v>4345.8698871014894</v>
      </c>
    </row>
    <row r="107" spans="3:12">
      <c r="C107" s="2" t="s">
        <v>49</v>
      </c>
      <c r="D107" s="4">
        <v>4076</v>
      </c>
      <c r="E107" s="4">
        <v>4638</v>
      </c>
      <c r="F107" s="4">
        <v>4667.8589149519084</v>
      </c>
      <c r="G107" s="4">
        <v>5142.4762902174252</v>
      </c>
      <c r="H107" s="4">
        <v>5001.5212263729663</v>
      </c>
      <c r="I107" s="4">
        <v>4628.2470006114327</v>
      </c>
      <c r="J107" s="4">
        <v>4837.1233203756137</v>
      </c>
      <c r="K107" s="4">
        <v>4360.8402686443333</v>
      </c>
      <c r="L107" s="4">
        <v>4306.8556867181933</v>
      </c>
    </row>
    <row r="108" spans="3:12">
      <c r="C108" s="2" t="s">
        <v>50</v>
      </c>
      <c r="D108" s="4">
        <v>4447</v>
      </c>
      <c r="E108" s="4">
        <v>4987</v>
      </c>
      <c r="F108" s="4">
        <v>4625.6333070488481</v>
      </c>
      <c r="G108" s="4">
        <v>4656.2549838052064</v>
      </c>
      <c r="H108" s="4">
        <v>5130.5428078156665</v>
      </c>
      <c r="I108" s="4">
        <v>4990.687270100052</v>
      </c>
      <c r="J108" s="4">
        <v>4618.9057804327977</v>
      </c>
      <c r="K108" s="4">
        <v>4828.0044915328035</v>
      </c>
      <c r="L108" s="4">
        <v>4353.1806667455076</v>
      </c>
    </row>
    <row r="109" spans="3:12">
      <c r="C109" s="2" t="s">
        <v>51</v>
      </c>
      <c r="D109" s="4">
        <v>5660</v>
      </c>
      <c r="E109" s="4">
        <v>5102</v>
      </c>
      <c r="F109" s="4">
        <v>4970.3441476138078</v>
      </c>
      <c r="G109" s="4">
        <v>4611.1226233758352</v>
      </c>
      <c r="H109" s="4">
        <v>4642.5492107882037</v>
      </c>
      <c r="I109" s="4">
        <v>5116.3658395499306</v>
      </c>
      <c r="J109" s="4">
        <v>4977.762430125691</v>
      </c>
      <c r="K109" s="4">
        <v>4607.6946852069914</v>
      </c>
      <c r="L109" s="4">
        <v>4817.0194819099834</v>
      </c>
    </row>
    <row r="110" spans="3:12">
      <c r="C110" s="2" t="s">
        <v>52</v>
      </c>
      <c r="D110" s="4">
        <v>6257</v>
      </c>
      <c r="E110" s="4">
        <v>6162</v>
      </c>
      <c r="F110" s="4">
        <v>5078.0808381091019</v>
      </c>
      <c r="G110" s="4">
        <v>4948.3836998668648</v>
      </c>
      <c r="H110" s="4">
        <v>4591.9197509479545</v>
      </c>
      <c r="I110" s="4">
        <v>4624.3298383971469</v>
      </c>
      <c r="J110" s="4">
        <v>5097.4886389830399</v>
      </c>
      <c r="K110" s="4">
        <v>4960.4689224886924</v>
      </c>
      <c r="L110" s="4">
        <v>4592.6757461493116</v>
      </c>
    </row>
    <row r="111" spans="3:12">
      <c r="C111" s="2" t="s">
        <v>53</v>
      </c>
      <c r="D111" s="4">
        <v>7164</v>
      </c>
      <c r="E111" s="4">
        <v>6575</v>
      </c>
      <c r="F111" s="4">
        <v>6116.7604230004436</v>
      </c>
      <c r="G111" s="4">
        <v>5042.8663377978892</v>
      </c>
      <c r="H111" s="4">
        <v>4916.0069803698079</v>
      </c>
      <c r="I111" s="4">
        <v>4563.5676779442683</v>
      </c>
      <c r="J111" s="4">
        <v>4597.4447480608978</v>
      </c>
      <c r="K111" s="4">
        <v>5069.5862025450851</v>
      </c>
      <c r="L111" s="4">
        <v>4934.9459835975968</v>
      </c>
    </row>
    <row r="112" spans="3:12">
      <c r="C112" s="2" t="s">
        <v>54</v>
      </c>
      <c r="D112" s="4">
        <v>6330</v>
      </c>
      <c r="E112" s="4">
        <v>7360</v>
      </c>
      <c r="F112" s="4">
        <v>6493.3761386822944</v>
      </c>
      <c r="G112" s="4">
        <v>6045.2092499063938</v>
      </c>
      <c r="H112" s="4">
        <v>4987.3360999402366</v>
      </c>
      <c r="I112" s="4">
        <v>4865.0570453082255</v>
      </c>
      <c r="J112" s="4">
        <v>4519.1611375105977</v>
      </c>
      <c r="K112" s="4">
        <v>4555.4129147826607</v>
      </c>
      <c r="L112" s="4">
        <v>5026.143029094872</v>
      </c>
    </row>
    <row r="113" spans="3:12">
      <c r="C113" s="2" t="s">
        <v>55</v>
      </c>
      <c r="D113" s="4">
        <v>5580</v>
      </c>
      <c r="E113" s="4">
        <v>6422</v>
      </c>
      <c r="F113" s="4">
        <v>7211.1143566586688</v>
      </c>
      <c r="G113" s="4">
        <v>6370.0707105475904</v>
      </c>
      <c r="H113" s="4">
        <v>5937.5301796198655</v>
      </c>
      <c r="I113" s="4">
        <v>4903.9930541845915</v>
      </c>
      <c r="J113" s="4">
        <v>4788.9553466167372</v>
      </c>
      <c r="K113" s="4">
        <v>4452.9403359556045</v>
      </c>
      <c r="L113" s="4">
        <v>4493.0168175420849</v>
      </c>
    </row>
    <row r="114" spans="3:12">
      <c r="C114" s="2" t="s">
        <v>56</v>
      </c>
      <c r="D114" s="4">
        <v>4765</v>
      </c>
      <c r="E114" s="4">
        <v>5615</v>
      </c>
      <c r="F114" s="4">
        <v>6221.44855757612</v>
      </c>
      <c r="G114" s="4">
        <v>7000.292956777389</v>
      </c>
      <c r="H114" s="4">
        <v>6195.8268391030288</v>
      </c>
      <c r="I114" s="4">
        <v>5785.5099251551164</v>
      </c>
      <c r="J114" s="4">
        <v>4786.6959505476198</v>
      </c>
      <c r="K114" s="4">
        <v>4681.8625478579152</v>
      </c>
      <c r="L114" s="4">
        <v>4360.008808192727</v>
      </c>
    </row>
    <row r="115" spans="3:12">
      <c r="C115" s="2" t="s">
        <v>57</v>
      </c>
      <c r="D115" s="4">
        <v>3625</v>
      </c>
      <c r="E115" s="4">
        <v>4682</v>
      </c>
      <c r="F115" s="4">
        <v>5336.0715507782916</v>
      </c>
      <c r="G115" s="4">
        <v>5932.3634869038478</v>
      </c>
      <c r="H115" s="4">
        <v>6696.0803364473995</v>
      </c>
      <c r="I115" s="4">
        <v>5943.7748593662773</v>
      </c>
      <c r="J115" s="4">
        <v>5565.5605698857071</v>
      </c>
      <c r="K115" s="4">
        <v>4616.3861253667646</v>
      </c>
      <c r="L115" s="4">
        <v>4526.2123048157309</v>
      </c>
    </row>
    <row r="116" spans="3:12">
      <c r="C116" s="2" t="s">
        <v>58</v>
      </c>
      <c r="D116" s="4">
        <v>2935</v>
      </c>
      <c r="E116" s="4">
        <v>3437</v>
      </c>
      <c r="F116" s="4">
        <v>4300.6658009603307</v>
      </c>
      <c r="G116" s="4">
        <v>4928.8171974024017</v>
      </c>
      <c r="H116" s="4">
        <v>5507.9270414848879</v>
      </c>
      <c r="I116" s="4">
        <v>6246.3889841250812</v>
      </c>
      <c r="J116" s="4">
        <v>5569.5258857950394</v>
      </c>
      <c r="K116" s="4">
        <v>5236.400737437225</v>
      </c>
      <c r="L116" s="4">
        <v>4360.2289208926868</v>
      </c>
    </row>
    <row r="117" spans="3:12">
      <c r="C117" s="2" t="s">
        <v>59</v>
      </c>
      <c r="D117" s="4">
        <v>2136</v>
      </c>
      <c r="E117" s="4">
        <v>2611</v>
      </c>
      <c r="F117" s="4">
        <v>2982.7415557286504</v>
      </c>
      <c r="G117" s="4">
        <v>3765.4693120881111</v>
      </c>
      <c r="H117" s="4">
        <v>4351.0021732665155</v>
      </c>
      <c r="I117" s="4">
        <v>4898.7143825311769</v>
      </c>
      <c r="J117" s="4">
        <v>5595.0786130523456</v>
      </c>
      <c r="K117" s="4">
        <v>5020.9844415880607</v>
      </c>
      <c r="L117" s="4">
        <v>4749.6763889568438</v>
      </c>
    </row>
    <row r="118" spans="3:12">
      <c r="C118" s="2" t="s">
        <v>60</v>
      </c>
      <c r="D118" s="4">
        <v>1400</v>
      </c>
      <c r="E118" s="4">
        <v>1705</v>
      </c>
      <c r="F118" s="4">
        <v>2063.9115938861446</v>
      </c>
      <c r="G118" s="4">
        <v>2389.2674138322736</v>
      </c>
      <c r="H118" s="4">
        <v>3053.6445955056215</v>
      </c>
      <c r="I118" s="4">
        <v>3568.4139840785369</v>
      </c>
      <c r="J118" s="4">
        <v>4060.9927222232782</v>
      </c>
      <c r="K118" s="4">
        <v>4683.689184398414</v>
      </c>
      <c r="L118" s="4">
        <v>4242.4767383925473</v>
      </c>
    </row>
    <row r="119" spans="3:12">
      <c r="C119" s="2" t="s">
        <v>61</v>
      </c>
      <c r="D119" s="4">
        <v>1323</v>
      </c>
      <c r="E119" s="4">
        <v>1586</v>
      </c>
      <c r="F119" s="4">
        <v>1811.9605243205426</v>
      </c>
      <c r="G119" s="4">
        <v>2167.147568797242</v>
      </c>
      <c r="H119" s="4">
        <v>2584.8032132091553</v>
      </c>
      <c r="I119" s="4">
        <v>3241.6167984729427</v>
      </c>
      <c r="J119" s="4">
        <v>3966.1135338169411</v>
      </c>
      <c r="K119" s="4">
        <v>4730.6924059359808</v>
      </c>
      <c r="L119" s="4">
        <v>5612.6391969781398</v>
      </c>
    </row>
    <row r="120" spans="3:12">
      <c r="C120" s="2" t="s">
        <v>62</v>
      </c>
      <c r="D120" s="4">
        <v>79693</v>
      </c>
      <c r="E120" s="4">
        <v>85258</v>
      </c>
      <c r="F120" s="4">
        <v>85938.821674454055</v>
      </c>
      <c r="G120" s="4">
        <v>86213.45291012821</v>
      </c>
      <c r="H120" s="4">
        <v>86141.523282994822</v>
      </c>
      <c r="I120" s="4">
        <v>85600.475376838527</v>
      </c>
      <c r="J120" s="4">
        <v>84590.62754391646</v>
      </c>
      <c r="K120" s="4">
        <v>83172.331525275338</v>
      </c>
      <c r="L120" s="4">
        <v>81399.527145660206</v>
      </c>
    </row>
    <row r="121" spans="3:12">
      <c r="D121" s="4"/>
      <c r="E121" s="4"/>
      <c r="F121" s="4"/>
      <c r="G121" s="4"/>
      <c r="H121" s="4"/>
      <c r="I121" s="4"/>
      <c r="J121" s="4"/>
      <c r="K121" s="4"/>
      <c r="L121" s="4"/>
    </row>
    <row r="122" spans="3:12">
      <c r="C122" s="2" t="s">
        <v>67</v>
      </c>
      <c r="D122" s="4">
        <f>SUM(D102:D104)</f>
        <v>14460</v>
      </c>
      <c r="E122" s="4">
        <f t="shared" ref="E122:L122" si="17">SUM(E102:E104)</f>
        <v>14537</v>
      </c>
      <c r="F122" s="4">
        <f t="shared" si="17"/>
        <v>13887.861677053425</v>
      </c>
      <c r="G122" s="4">
        <f t="shared" si="17"/>
        <v>13560.34119812413</v>
      </c>
      <c r="H122" s="4">
        <f t="shared" si="17"/>
        <v>13057.624069048696</v>
      </c>
      <c r="I122" s="4">
        <f t="shared" si="17"/>
        <v>13006.512613359757</v>
      </c>
      <c r="J122" s="4">
        <f t="shared" si="17"/>
        <v>12925.0259917105</v>
      </c>
      <c r="K122" s="4">
        <f t="shared" si="17"/>
        <v>12704.375855304954</v>
      </c>
      <c r="L122" s="4">
        <f t="shared" si="17"/>
        <v>12355.852522796473</v>
      </c>
    </row>
    <row r="123" spans="3:12">
      <c r="C123" s="2" t="s">
        <v>68</v>
      </c>
      <c r="D123" s="4">
        <f>SUM(D105:D114)</f>
        <v>53814</v>
      </c>
      <c r="E123" s="4">
        <f t="shared" ref="E123:L123" si="18">SUM(E105:E114)</f>
        <v>56700</v>
      </c>
      <c r="F123" s="4">
        <f t="shared" si="18"/>
        <v>55555.608971726666</v>
      </c>
      <c r="G123" s="4">
        <f t="shared" si="18"/>
        <v>53470.046732980205</v>
      </c>
      <c r="H123" s="4">
        <f t="shared" si="18"/>
        <v>50890.441854032528</v>
      </c>
      <c r="I123" s="4">
        <f t="shared" si="18"/>
        <v>48695.053754904751</v>
      </c>
      <c r="J123" s="4">
        <f t="shared" si="18"/>
        <v>46908.330227432627</v>
      </c>
      <c r="K123" s="4">
        <f t="shared" si="18"/>
        <v>46179.802775243938</v>
      </c>
      <c r="L123" s="4">
        <f t="shared" si="18"/>
        <v>45552.441072827802</v>
      </c>
    </row>
    <row r="124" spans="3:12">
      <c r="C124" s="2" t="s">
        <v>69</v>
      </c>
      <c r="D124" s="4">
        <f>SUM(D115:D119)</f>
        <v>11419</v>
      </c>
      <c r="E124" s="4">
        <f t="shared" ref="E124:L124" si="19">SUM(E115:E119)</f>
        <v>14021</v>
      </c>
      <c r="F124" s="4">
        <f t="shared" si="19"/>
        <v>16495.351025673961</v>
      </c>
      <c r="G124" s="4">
        <f t="shared" si="19"/>
        <v>19183.064979023875</v>
      </c>
      <c r="H124" s="4">
        <f t="shared" si="19"/>
        <v>22193.45735991358</v>
      </c>
      <c r="I124" s="4">
        <f t="shared" si="19"/>
        <v>23898.909008574014</v>
      </c>
      <c r="J124" s="4">
        <f t="shared" si="19"/>
        <v>24757.271324773312</v>
      </c>
      <c r="K124" s="4">
        <f t="shared" si="19"/>
        <v>24288.152894726445</v>
      </c>
      <c r="L124" s="4">
        <f t="shared" si="19"/>
        <v>23491.233550035948</v>
      </c>
    </row>
    <row r="125" spans="3:12">
      <c r="D125" s="5"/>
      <c r="E125" s="5"/>
      <c r="F125" s="5"/>
      <c r="G125" s="5"/>
      <c r="H125" s="5"/>
      <c r="I125" s="5"/>
      <c r="J125" s="5"/>
      <c r="K125" s="5"/>
      <c r="L125" s="5"/>
    </row>
    <row r="126" spans="3:12" customFormat="1" ht="15"/>
    <row r="127" spans="3:12" customFormat="1" ht="15"/>
    <row r="128" spans="3:12" customFormat="1" ht="15"/>
    <row r="129" customFormat="1" ht="15"/>
    <row r="130" customFormat="1" ht="15"/>
    <row r="131" customFormat="1" ht="15"/>
    <row r="132" customFormat="1" ht="15"/>
    <row r="133" customFormat="1" ht="15"/>
    <row r="134" customFormat="1" ht="15"/>
    <row r="135" customFormat="1" ht="15"/>
    <row r="136" customFormat="1" ht="15"/>
    <row r="137" customFormat="1" ht="15"/>
    <row r="138" customFormat="1" ht="15"/>
    <row r="139" customFormat="1" ht="15"/>
    <row r="140" customFormat="1" ht="15"/>
    <row r="141" customFormat="1" ht="15"/>
    <row r="142" customFormat="1" ht="15"/>
    <row r="143" customFormat="1" ht="15"/>
    <row r="144" customFormat="1" ht="15"/>
    <row r="145" customFormat="1" ht="15"/>
    <row r="146" customFormat="1" ht="15"/>
    <row r="147" customFormat="1" ht="15"/>
    <row r="148" customFormat="1" ht="15"/>
    <row r="149" customFormat="1" ht="15"/>
    <row r="150" customFormat="1" ht="15"/>
    <row r="151" customFormat="1" ht="15"/>
    <row r="152" customFormat="1" ht="15"/>
    <row r="153" customFormat="1" ht="15"/>
    <row r="154" customFormat="1" ht="15"/>
    <row r="155" customFormat="1" ht="15"/>
    <row r="156" customFormat="1" ht="15"/>
    <row r="157" customFormat="1" ht="15"/>
    <row r="158" customFormat="1" ht="15"/>
    <row r="159" customFormat="1" ht="15"/>
    <row r="160" customFormat="1" ht="15"/>
    <row r="161" customFormat="1" ht="15"/>
    <row r="162" customFormat="1" ht="15"/>
    <row r="163" customFormat="1" ht="15"/>
    <row r="164" customFormat="1" ht="15"/>
    <row r="165" customFormat="1" ht="15"/>
    <row r="166" customFormat="1" ht="15"/>
    <row r="167" customFormat="1" ht="15"/>
    <row r="168" customFormat="1" ht="15"/>
    <row r="169" customFormat="1" ht="15"/>
    <row r="170" customFormat="1" ht="15"/>
    <row r="171" customFormat="1" ht="15"/>
    <row r="172" customFormat="1" ht="15"/>
    <row r="173" customFormat="1" ht="15"/>
    <row r="174" customFormat="1" ht="15"/>
    <row r="175" customFormat="1" ht="15"/>
    <row r="176" customFormat="1" ht="15"/>
    <row r="177" customFormat="1" ht="15"/>
    <row r="178" customFormat="1" ht="15"/>
    <row r="179" customFormat="1" ht="15"/>
    <row r="180" customFormat="1" ht="15"/>
    <row r="181" customFormat="1" ht="15"/>
    <row r="182" customFormat="1" ht="15"/>
    <row r="183" customFormat="1" ht="15"/>
    <row r="184" customFormat="1" ht="15"/>
    <row r="185" customFormat="1" ht="15"/>
    <row r="186" customFormat="1" ht="15"/>
    <row r="187" customFormat="1" ht="15"/>
    <row r="188" customFormat="1" ht="15"/>
    <row r="189" customFormat="1" ht="15"/>
    <row r="190" customFormat="1" ht="15"/>
    <row r="191" customFormat="1" ht="15"/>
    <row r="192" customFormat="1" ht="15"/>
    <row r="193" customFormat="1" ht="15"/>
    <row r="194" customFormat="1" ht="15"/>
    <row r="195" customFormat="1" ht="15"/>
    <row r="196" customFormat="1" ht="15"/>
    <row r="197" customFormat="1" ht="15"/>
    <row r="198" customFormat="1" ht="15"/>
    <row r="199" customFormat="1" ht="15"/>
    <row r="200" customFormat="1" ht="15"/>
    <row r="201" customFormat="1" ht="15"/>
    <row r="202" customFormat="1" ht="15"/>
    <row r="203" customFormat="1" ht="15"/>
    <row r="204" customFormat="1" ht="15"/>
    <row r="205" customFormat="1" ht="15"/>
    <row r="206" customFormat="1" ht="15"/>
    <row r="207" customFormat="1" ht="15"/>
    <row r="208" customFormat="1" ht="15"/>
    <row r="209" customFormat="1" ht="15"/>
    <row r="210" customFormat="1" ht="15"/>
    <row r="211" customFormat="1" ht="15"/>
    <row r="212" customFormat="1" ht="15"/>
    <row r="213" customFormat="1" ht="15"/>
    <row r="214" customFormat="1" ht="15"/>
    <row r="215" customFormat="1" ht="15"/>
    <row r="216" customFormat="1" ht="15"/>
    <row r="217" customFormat="1" ht="15"/>
    <row r="218" customFormat="1" ht="15"/>
    <row r="219" customFormat="1" ht="15"/>
    <row r="220" customFormat="1" ht="15"/>
    <row r="221" customFormat="1" ht="15"/>
    <row r="222" customFormat="1" ht="15"/>
    <row r="223" customFormat="1" ht="15"/>
    <row r="224" customFormat="1" ht="15"/>
    <row r="225" customFormat="1" ht="15"/>
    <row r="226" customFormat="1" ht="15"/>
    <row r="227" customFormat="1" ht="15"/>
    <row r="228" customFormat="1" ht="15"/>
    <row r="229" customFormat="1" ht="15"/>
    <row r="230" customFormat="1" ht="15"/>
    <row r="231" customFormat="1" ht="15"/>
    <row r="232" customFormat="1" ht="15"/>
    <row r="233" customFormat="1" ht="15"/>
    <row r="234" customFormat="1" ht="15"/>
    <row r="235" customFormat="1" ht="15"/>
    <row r="236" customFormat="1" ht="15"/>
    <row r="237" customFormat="1" ht="15"/>
    <row r="238" customFormat="1" ht="15"/>
    <row r="239" customFormat="1" ht="15"/>
    <row r="240" customFormat="1" ht="15"/>
    <row r="241" customFormat="1" ht="15"/>
    <row r="242" customFormat="1" ht="15"/>
    <row r="243" customFormat="1" ht="15"/>
    <row r="244" customFormat="1" ht="15"/>
    <row r="245" customFormat="1" ht="15"/>
    <row r="246" customFormat="1" ht="15"/>
    <row r="247" customFormat="1" ht="15"/>
    <row r="248" customFormat="1" ht="15"/>
    <row r="249" customFormat="1" ht="15"/>
    <row r="250" customFormat="1" ht="15"/>
    <row r="251" customFormat="1" ht="15"/>
    <row r="252" customFormat="1" ht="15"/>
    <row r="253" customFormat="1" ht="15"/>
    <row r="254" customFormat="1" ht="15"/>
    <row r="255" customFormat="1" ht="15"/>
    <row r="256" customFormat="1" ht="15"/>
    <row r="257" customFormat="1" ht="15"/>
    <row r="258" customFormat="1" ht="15"/>
    <row r="259" customFormat="1" ht="15"/>
    <row r="260" customFormat="1" ht="15"/>
    <row r="261" customFormat="1" ht="15"/>
    <row r="262" customFormat="1" ht="15"/>
    <row r="263" customFormat="1" ht="15"/>
    <row r="264" customFormat="1" ht="15"/>
    <row r="265" customFormat="1" ht="15"/>
    <row r="266" customFormat="1" ht="15"/>
    <row r="267" customFormat="1" ht="15"/>
    <row r="268" customFormat="1" ht="15"/>
    <row r="269" customFormat="1" ht="15"/>
    <row r="270" customFormat="1" ht="15"/>
    <row r="271" customFormat="1" ht="15"/>
    <row r="272" customFormat="1" ht="15"/>
    <row r="273" customFormat="1" ht="15"/>
    <row r="274" customFormat="1" ht="15"/>
    <row r="275" customFormat="1" ht="15"/>
    <row r="276" customFormat="1" ht="15"/>
    <row r="277" customFormat="1" ht="15"/>
    <row r="278" customFormat="1" ht="15"/>
    <row r="279" customFormat="1" ht="15"/>
    <row r="280" customFormat="1" ht="15"/>
    <row r="281" customFormat="1" ht="15"/>
    <row r="282" customFormat="1" ht="15"/>
    <row r="283" customFormat="1" ht="15"/>
    <row r="284" customFormat="1" ht="15"/>
    <row r="285" customFormat="1" ht="15"/>
    <row r="286" customFormat="1" ht="15"/>
    <row r="287" customFormat="1" ht="15"/>
    <row r="288" customFormat="1" ht="15"/>
    <row r="289" customFormat="1" ht="15"/>
    <row r="290" customFormat="1" ht="15"/>
    <row r="291" customFormat="1" ht="15"/>
    <row r="292" customFormat="1" ht="15"/>
    <row r="293" customFormat="1" ht="15"/>
    <row r="294" customFormat="1" ht="15"/>
    <row r="295" customFormat="1" ht="15"/>
    <row r="296" customFormat="1" ht="15"/>
    <row r="297" customFormat="1" ht="15"/>
    <row r="298" customFormat="1" ht="15"/>
    <row r="299" customFormat="1" ht="15"/>
    <row r="300" customFormat="1" ht="15"/>
    <row r="301" customFormat="1" ht="15"/>
    <row r="302" customFormat="1" ht="15"/>
    <row r="303" customFormat="1" ht="15"/>
    <row r="304" customFormat="1" ht="15"/>
    <row r="305" customFormat="1" ht="15"/>
    <row r="306" customFormat="1" ht="15"/>
    <row r="307" customFormat="1" ht="15"/>
    <row r="308" customFormat="1" ht="15"/>
    <row r="309" customFormat="1" ht="15"/>
    <row r="310" customFormat="1" ht="15"/>
    <row r="311" customFormat="1" ht="15"/>
    <row r="312" customFormat="1" ht="15"/>
    <row r="313" customFormat="1" ht="15"/>
    <row r="314" customFormat="1" ht="15"/>
    <row r="315" customFormat="1" ht="15"/>
    <row r="316" customFormat="1" ht="15"/>
    <row r="317" customFormat="1" ht="15"/>
    <row r="318" customFormat="1" ht="15"/>
    <row r="319" customFormat="1" ht="15"/>
    <row r="320" customFormat="1" ht="15"/>
    <row r="321" customFormat="1" ht="15"/>
    <row r="322" customFormat="1" ht="15"/>
    <row r="323" customFormat="1" ht="15"/>
    <row r="324" customFormat="1" ht="15"/>
    <row r="325" customFormat="1" ht="15"/>
    <row r="326" customFormat="1" ht="15"/>
    <row r="327" customFormat="1" ht="15"/>
    <row r="328" customFormat="1" ht="15"/>
    <row r="329" customFormat="1" ht="15"/>
    <row r="330" customFormat="1" ht="15"/>
    <row r="331" customFormat="1" ht="15"/>
    <row r="332" customFormat="1" ht="15"/>
    <row r="333" customFormat="1" ht="15"/>
    <row r="334" customFormat="1" ht="15"/>
    <row r="335" customFormat="1" ht="15"/>
    <row r="336" customFormat="1" ht="15"/>
    <row r="337" customFormat="1" ht="15"/>
    <row r="338" customFormat="1" ht="15"/>
    <row r="339" customFormat="1" ht="15"/>
    <row r="340" customFormat="1" ht="15"/>
    <row r="341" customFormat="1" ht="15"/>
    <row r="342" customFormat="1" ht="15"/>
    <row r="343" customFormat="1" ht="15"/>
    <row r="344" customFormat="1" ht="15"/>
    <row r="345" customFormat="1" ht="15"/>
  </sheetData>
  <pageMargins left="0.7" right="0.7" top="0.75" bottom="0.75" header="0.3" footer="0.3"/>
  <pageSetup paperSize="9" orientation="portrait" r:id="rId1"/>
  <headerFooter>
    <oddFooter>&amp;C© Central Bureau of Statistics Curaçao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Standard migration</vt:lpstr>
      <vt:lpstr>Constant fertility</vt:lpstr>
      <vt:lpstr>High immigration</vt:lpstr>
      <vt:lpstr>Emigration wave</vt:lpstr>
      <vt:lpstr>Zero-migration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Menno ter Bals</dc:creator>
  <cp:lastModifiedBy>Harely Martina</cp:lastModifiedBy>
  <dcterms:created xsi:type="dcterms:W3CDTF">2015-05-20T14:37:51Z</dcterms:created>
  <dcterms:modified xsi:type="dcterms:W3CDTF">2015-11-24T18:21:52Z</dcterms:modified>
</cp:coreProperties>
</file>